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tables/table12.xml" ContentType="application/vnd.openxmlformats-officedocument.spreadsheetml.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6/Archivos accionistas/ABR 2026/"/>
    </mc:Choice>
  </mc:AlternateContent>
  <xr:revisionPtr revIDLastSave="25" documentId="13_ncr:1_{07F8BFE9-6863-4239-9883-7FE902FE291F}" xr6:coauthVersionLast="47" xr6:coauthVersionMax="47" xr10:uidLastSave="{CCFC1563-3CAA-44C2-B274-50A0C137469C}"/>
  <bookViews>
    <workbookView xWindow="-110" yWindow="-110" windowWidth="19420" windowHeight="11500" firstSheet="9" activeTab="12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datos2026" sheetId="24" r:id="rId12"/>
    <sheet name="Resultados" sheetId="1" r:id="rId13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datos2025!$A$1:$Z$1501</definedName>
    <definedName name="DatosExternos_3" localSheetId="11" hidden="1">datos2026!$A$1:$Z$886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74" i="1"/>
  <c r="R150" i="1"/>
  <c r="N164" i="1"/>
  <c r="R180" i="1"/>
  <c r="P109" i="1"/>
  <c r="R124" i="1"/>
  <c r="P108" i="1"/>
  <c r="R78" i="1"/>
  <c r="R71" i="1"/>
  <c r="R112" i="1"/>
  <c r="R184" i="1"/>
  <c r="R65" i="1"/>
  <c r="R55" i="1"/>
  <c r="N108" i="1"/>
  <c r="R84" i="1"/>
  <c r="P52" i="1"/>
  <c r="R53" i="1"/>
  <c r="P164" i="1"/>
  <c r="R105" i="1"/>
  <c r="R178" i="1"/>
  <c r="R136" i="1"/>
  <c r="R127" i="1"/>
  <c r="R139" i="1"/>
  <c r="R77" i="1"/>
  <c r="R156" i="1"/>
  <c r="R90" i="1"/>
  <c r="R69" i="1"/>
  <c r="R109" i="1"/>
  <c r="R195" i="1"/>
  <c r="R74" i="1"/>
  <c r="R43" i="1"/>
  <c r="P80" i="1"/>
  <c r="N137" i="1"/>
  <c r="N109" i="1"/>
  <c r="P165" i="1"/>
  <c r="R158" i="1"/>
  <c r="P193" i="1"/>
  <c r="P192" i="1"/>
  <c r="R66" i="1"/>
  <c r="R111" i="1"/>
  <c r="R177" i="1"/>
  <c r="R108" i="1"/>
  <c r="R96" i="1"/>
  <c r="N165" i="1"/>
  <c r="R164" i="1"/>
  <c r="R62" i="1"/>
  <c r="R46" i="1"/>
  <c r="R91" i="1"/>
  <c r="R190" i="1"/>
  <c r="R146" i="1"/>
  <c r="R152" i="1"/>
  <c r="R41" i="1"/>
  <c r="N53" i="1"/>
  <c r="R147" i="1"/>
  <c r="R168" i="1"/>
  <c r="R153" i="1"/>
  <c r="R183" i="1"/>
  <c r="R130" i="1"/>
  <c r="R187" i="1"/>
  <c r="P137" i="1"/>
  <c r="R128" i="1"/>
  <c r="N136" i="1"/>
  <c r="R44" i="1"/>
  <c r="R37" i="1"/>
  <c r="R68" i="1"/>
  <c r="R99" i="1"/>
  <c r="R97" i="1"/>
  <c r="R161" i="1"/>
  <c r="R175" i="1"/>
  <c r="R125" i="1"/>
  <c r="R134" i="1"/>
  <c r="R49" i="1"/>
  <c r="R165" i="1"/>
  <c r="N193" i="1"/>
  <c r="R119" i="1"/>
  <c r="R80" i="1"/>
  <c r="R122" i="1"/>
  <c r="R186" i="1"/>
  <c r="P53" i="1"/>
  <c r="R196" i="1"/>
  <c r="R167" i="1"/>
  <c r="R118" i="1"/>
  <c r="P136" i="1"/>
  <c r="R189" i="1"/>
  <c r="R131" i="1"/>
  <c r="R34" i="1"/>
  <c r="N81" i="1"/>
  <c r="R103" i="1"/>
  <c r="N34" i="1"/>
  <c r="R40" i="1"/>
  <c r="R81" i="1"/>
  <c r="P81" i="1"/>
  <c r="N192" i="1"/>
  <c r="N80" i="1"/>
  <c r="R52" i="1"/>
  <c r="R93" i="1"/>
  <c r="R133" i="1"/>
  <c r="R159" i="1"/>
  <c r="R181" i="1"/>
  <c r="R94" i="1"/>
  <c r="R35" i="1"/>
  <c r="R50" i="1"/>
  <c r="R56" i="1"/>
  <c r="R102" i="1"/>
  <c r="R137" i="1"/>
  <c r="R83" i="1"/>
  <c r="R162" i="1"/>
  <c r="R140" i="1"/>
  <c r="R193" i="1"/>
  <c r="N52" i="1"/>
  <c r="R192" i="1"/>
  <c r="R47" i="1"/>
  <c r="R149" i="1"/>
  <c r="R63" i="1"/>
  <c r="R75" i="1"/>
  <c r="R38" i="1"/>
  <c r="R106" i="1"/>
  <c r="R121" i="1"/>
  <c r="R100" i="1"/>
  <c r="R155" i="1"/>
  <c r="R72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37" i="1"/>
  <c r="H136" i="1"/>
  <c r="B53" i="1"/>
  <c r="B81" i="1"/>
  <c r="B52" i="1"/>
  <c r="B108" i="1"/>
  <c r="B192" i="1"/>
  <c r="B193" i="1"/>
  <c r="B165" i="1"/>
  <c r="B164" i="1"/>
  <c r="B136" i="1"/>
  <c r="B80" i="1"/>
  <c r="B34" i="1"/>
  <c r="B109" i="1"/>
  <c r="Q190" i="1" l="1"/>
  <c r="H164" i="1"/>
  <c r="H80" i="1"/>
  <c r="H193" i="1"/>
  <c r="H53" i="1"/>
  <c r="H81" i="1"/>
  <c r="H109" i="1"/>
  <c r="H108" i="1"/>
  <c r="H165" i="1"/>
  <c r="H137" i="1"/>
  <c r="H52" i="1"/>
  <c r="H34" i="1"/>
  <c r="H192" i="1"/>
  <c r="B23" i="1" l="1"/>
  <c r="B166" i="1" l="1"/>
  <c r="B138" i="1"/>
  <c r="B82" i="1"/>
  <c r="B110" i="1"/>
  <c r="B24" i="1"/>
  <c r="B54" i="1"/>
  <c r="B194" i="1"/>
  <c r="B25" i="1" l="1"/>
  <c r="H138" i="1" l="1"/>
  <c r="H24" i="1"/>
  <c r="H54" i="1"/>
  <c r="H23" i="1"/>
  <c r="H194" i="1"/>
  <c r="H110" i="1"/>
  <c r="H82" i="1"/>
  <c r="H166" i="1"/>
  <c r="G195" i="1"/>
  <c r="N72" i="1"/>
  <c r="P99" i="1"/>
  <c r="N41" i="1"/>
  <c r="P121" i="1"/>
  <c r="G164" i="1"/>
  <c r="P128" i="1"/>
  <c r="E109" i="1"/>
  <c r="K81" i="1"/>
  <c r="N50" i="1"/>
  <c r="E81" i="1"/>
  <c r="P77" i="1"/>
  <c r="G140" i="1"/>
  <c r="P175" i="1"/>
  <c r="N118" i="1"/>
  <c r="N40" i="1"/>
  <c r="P62" i="1"/>
  <c r="G83" i="1"/>
  <c r="G34" i="1"/>
  <c r="N121" i="1"/>
  <c r="P75" i="1"/>
  <c r="G55" i="1"/>
  <c r="P152" i="1"/>
  <c r="P78" i="1"/>
  <c r="N131" i="1"/>
  <c r="P150" i="1"/>
  <c r="C192" i="1"/>
  <c r="C52" i="1"/>
  <c r="P103" i="1"/>
  <c r="G109" i="1"/>
  <c r="I136" i="1"/>
  <c r="I81" i="1"/>
  <c r="P46" i="1"/>
  <c r="N38" i="1"/>
  <c r="C109" i="1"/>
  <c r="M83" i="1"/>
  <c r="N71" i="1"/>
  <c r="G165" i="1"/>
  <c r="K164" i="1"/>
  <c r="M165" i="1"/>
  <c r="N77" i="1"/>
  <c r="N130" i="1"/>
  <c r="P181" i="1"/>
  <c r="G168" i="1"/>
  <c r="P118" i="1"/>
  <c r="N183" i="1"/>
  <c r="C136" i="1"/>
  <c r="M84" i="1"/>
  <c r="N178" i="1"/>
  <c r="G53" i="1"/>
  <c r="C193" i="1"/>
  <c r="N68" i="1"/>
  <c r="P66" i="1"/>
  <c r="M192" i="1"/>
  <c r="N161" i="1"/>
  <c r="N91" i="1"/>
  <c r="N180" i="1"/>
  <c r="P94" i="1"/>
  <c r="N128" i="1"/>
  <c r="M195" i="1"/>
  <c r="K193" i="1"/>
  <c r="N146" i="1"/>
  <c r="G90" i="1"/>
  <c r="P63" i="1"/>
  <c r="I193" i="1"/>
  <c r="N62" i="1"/>
  <c r="N47" i="1"/>
  <c r="N96" i="1"/>
  <c r="N149" i="1"/>
  <c r="I80" i="1"/>
  <c r="K52" i="1"/>
  <c r="N181" i="1"/>
  <c r="N119" i="1"/>
  <c r="P40" i="1"/>
  <c r="M109" i="1"/>
  <c r="M34" i="1"/>
  <c r="M108" i="1"/>
  <c r="N75" i="1"/>
  <c r="P69" i="1"/>
  <c r="P159" i="1"/>
  <c r="N156" i="1"/>
  <c r="M137" i="1"/>
  <c r="N43" i="1"/>
  <c r="P183" i="1"/>
  <c r="I34" i="1"/>
  <c r="N90" i="1"/>
  <c r="I53" i="1"/>
  <c r="I108" i="1"/>
  <c r="P147" i="1"/>
  <c r="K137" i="1"/>
  <c r="E192" i="1"/>
  <c r="P178" i="1"/>
  <c r="P72" i="1"/>
  <c r="C164" i="1"/>
  <c r="N153" i="1"/>
  <c r="N69" i="1"/>
  <c r="N177" i="1"/>
  <c r="P134" i="1"/>
  <c r="M111" i="1"/>
  <c r="N189" i="1"/>
  <c r="P153" i="1"/>
  <c r="P35" i="1"/>
  <c r="P189" i="1"/>
  <c r="P190" i="1"/>
  <c r="G192" i="1"/>
  <c r="N106" i="1"/>
  <c r="C137" i="1"/>
  <c r="E53" i="1"/>
  <c r="N35" i="1"/>
  <c r="N147" i="1"/>
  <c r="N175" i="1"/>
  <c r="P100" i="1"/>
  <c r="M55" i="1"/>
  <c r="M56" i="1"/>
  <c r="C34" i="1"/>
  <c r="P187" i="1"/>
  <c r="G80" i="1"/>
  <c r="G111" i="1"/>
  <c r="P127" i="1"/>
  <c r="N190" i="1"/>
  <c r="I192" i="1"/>
  <c r="P49" i="1"/>
  <c r="K109" i="1"/>
  <c r="P186" i="1"/>
  <c r="C108" i="1"/>
  <c r="P41" i="1"/>
  <c r="M196" i="1"/>
  <c r="G84" i="1"/>
  <c r="P47" i="1"/>
  <c r="K53" i="1"/>
  <c r="P91" i="1"/>
  <c r="N187" i="1"/>
  <c r="E108" i="1"/>
  <c r="N159" i="1"/>
  <c r="N37" i="1"/>
  <c r="P43" i="1"/>
  <c r="P106" i="1"/>
  <c r="P65" i="1"/>
  <c r="N155" i="1"/>
  <c r="G193" i="1"/>
  <c r="G153" i="1"/>
  <c r="E193" i="1"/>
  <c r="N63" i="1"/>
  <c r="P162" i="1"/>
  <c r="P50" i="1"/>
  <c r="G56" i="1"/>
  <c r="E165" i="1"/>
  <c r="C165" i="1"/>
  <c r="P93" i="1"/>
  <c r="M112" i="1"/>
  <c r="P124" i="1"/>
  <c r="P105" i="1"/>
  <c r="P68" i="1"/>
  <c r="N158" i="1"/>
  <c r="M90" i="1"/>
  <c r="P131" i="1"/>
  <c r="N100" i="1"/>
  <c r="M153" i="1"/>
  <c r="P38" i="1"/>
  <c r="M167" i="1"/>
  <c r="P74" i="1"/>
  <c r="N44" i="1"/>
  <c r="M139" i="1"/>
  <c r="N162" i="1"/>
  <c r="N66" i="1"/>
  <c r="N103" i="1"/>
  <c r="N152" i="1"/>
  <c r="P177" i="1"/>
  <c r="P149" i="1"/>
  <c r="P146" i="1"/>
  <c r="P156" i="1"/>
  <c r="P96" i="1"/>
  <c r="M193" i="1"/>
  <c r="N94" i="1"/>
  <c r="G136" i="1"/>
  <c r="P44" i="1"/>
  <c r="K136" i="1"/>
  <c r="G112" i="1"/>
  <c r="P122" i="1"/>
  <c r="I164" i="1"/>
  <c r="C80" i="1"/>
  <c r="N150" i="1"/>
  <c r="N93" i="1"/>
  <c r="N46" i="1"/>
  <c r="I109" i="1"/>
  <c r="G137" i="1"/>
  <c r="N174" i="1"/>
  <c r="M168" i="1"/>
  <c r="P37" i="1"/>
  <c r="N186" i="1"/>
  <c r="K108" i="1"/>
  <c r="N127" i="1"/>
  <c r="C53" i="1"/>
  <c r="G196" i="1"/>
  <c r="E164" i="1"/>
  <c r="G81" i="1"/>
  <c r="I52" i="1"/>
  <c r="M80" i="1"/>
  <c r="E137" i="1"/>
  <c r="P130" i="1"/>
  <c r="I137" i="1"/>
  <c r="E80" i="1"/>
  <c r="P90" i="1"/>
  <c r="K165" i="1"/>
  <c r="M140" i="1"/>
  <c r="M52" i="1"/>
  <c r="N134" i="1"/>
  <c r="K80" i="1"/>
  <c r="N184" i="1"/>
  <c r="P71" i="1"/>
  <c r="K192" i="1"/>
  <c r="N78" i="1"/>
  <c r="N124" i="1"/>
  <c r="N65" i="1"/>
  <c r="P125" i="1"/>
  <c r="G108" i="1"/>
  <c r="C81" i="1"/>
  <c r="N133" i="1"/>
  <c r="P158" i="1"/>
  <c r="N99" i="1"/>
  <c r="N49" i="1"/>
  <c r="P174" i="1"/>
  <c r="M81" i="1"/>
  <c r="M164" i="1"/>
  <c r="P34" i="1"/>
  <c r="N97" i="1"/>
  <c r="M136" i="1"/>
  <c r="E136" i="1"/>
  <c r="G167" i="1"/>
  <c r="N125" i="1"/>
  <c r="N102" i="1"/>
  <c r="N105" i="1"/>
  <c r="P161" i="1"/>
  <c r="P133" i="1"/>
  <c r="N74" i="1"/>
  <c r="P119" i="1"/>
  <c r="P184" i="1"/>
  <c r="G52" i="1"/>
  <c r="P180" i="1"/>
  <c r="I165" i="1"/>
  <c r="P155" i="1"/>
  <c r="N122" i="1"/>
  <c r="P97" i="1"/>
  <c r="P102" i="1"/>
  <c r="M53" i="1"/>
  <c r="G139" i="1"/>
  <c r="E52" i="1"/>
  <c r="J34" i="1" l="1"/>
  <c r="K23" i="1"/>
  <c r="K54" i="1"/>
  <c r="G82" i="1"/>
  <c r="E82" i="1"/>
  <c r="D53" i="1"/>
  <c r="C24" i="1"/>
  <c r="D24" i="1" s="1"/>
  <c r="F53" i="1"/>
  <c r="J164" i="1"/>
  <c r="L164" i="1"/>
  <c r="I166" i="1"/>
  <c r="J166" i="1" s="1"/>
  <c r="E166" i="1"/>
  <c r="I194" i="1"/>
  <c r="J194" i="1" s="1"/>
  <c r="J192" i="1"/>
  <c r="L192" i="1"/>
  <c r="G138" i="1"/>
  <c r="M57" i="1"/>
  <c r="M26" i="1"/>
  <c r="G85" i="1"/>
  <c r="I82" i="1"/>
  <c r="J80" i="1"/>
  <c r="L80" i="1"/>
  <c r="G57" i="1"/>
  <c r="G26" i="1"/>
  <c r="E54" i="1"/>
  <c r="E23" i="1"/>
  <c r="G27" i="1"/>
  <c r="M27" i="1"/>
  <c r="G24" i="1"/>
  <c r="F80" i="1"/>
  <c r="D80" i="1"/>
  <c r="C82" i="1"/>
  <c r="F81" i="1"/>
  <c r="D81" i="1"/>
  <c r="D193" i="1"/>
  <c r="F193" i="1"/>
  <c r="K110" i="1"/>
  <c r="M110" i="1"/>
  <c r="F192" i="1"/>
  <c r="D192" i="1"/>
  <c r="C194" i="1"/>
  <c r="D194" i="1" s="1"/>
  <c r="J137" i="1"/>
  <c r="L137" i="1"/>
  <c r="G110" i="1"/>
  <c r="C23" i="1"/>
  <c r="D23" i="1" s="1"/>
  <c r="C54" i="1"/>
  <c r="D54" i="1" s="1"/>
  <c r="F52" i="1"/>
  <c r="D52" i="1"/>
  <c r="F137" i="1"/>
  <c r="D137" i="1"/>
  <c r="J136" i="1"/>
  <c r="L136" i="1"/>
  <c r="I138" i="1"/>
  <c r="J138" i="1" s="1"/>
  <c r="K82" i="1"/>
  <c r="K138" i="1"/>
  <c r="C138" i="1"/>
  <c r="D138" i="1" s="1"/>
  <c r="D136" i="1"/>
  <c r="F136" i="1"/>
  <c r="E24" i="1"/>
  <c r="C166" i="1"/>
  <c r="D164" i="1"/>
  <c r="F164" i="1"/>
  <c r="M82" i="1"/>
  <c r="M197" i="1"/>
  <c r="L52" i="1"/>
  <c r="I54" i="1"/>
  <c r="J54" i="1" s="1"/>
  <c r="J52" i="1"/>
  <c r="I23" i="1"/>
  <c r="M166" i="1"/>
  <c r="J193" i="1"/>
  <c r="L193" i="1"/>
  <c r="M141" i="1"/>
  <c r="G23" i="1"/>
  <c r="G54" i="1"/>
  <c r="G166" i="1"/>
  <c r="M54" i="1"/>
  <c r="M23" i="1"/>
  <c r="G197" i="1"/>
  <c r="M138" i="1"/>
  <c r="K24" i="1"/>
  <c r="M169" i="1"/>
  <c r="L109" i="1"/>
  <c r="J109" i="1"/>
  <c r="J108" i="1"/>
  <c r="I110" i="1"/>
  <c r="L108" i="1"/>
  <c r="K166" i="1"/>
  <c r="J81" i="1"/>
  <c r="L81" i="1"/>
  <c r="E110" i="1"/>
  <c r="D34" i="1"/>
  <c r="E138" i="1"/>
  <c r="M194" i="1"/>
  <c r="D109" i="1"/>
  <c r="F109" i="1"/>
  <c r="G169" i="1"/>
  <c r="D165" i="1"/>
  <c r="F165" i="1"/>
  <c r="G113" i="1"/>
  <c r="K194" i="1"/>
  <c r="C110" i="1"/>
  <c r="F108" i="1"/>
  <c r="D108" i="1"/>
  <c r="G141" i="1"/>
  <c r="E194" i="1"/>
  <c r="M85" i="1"/>
  <c r="M24" i="1"/>
  <c r="M113" i="1"/>
  <c r="I24" i="1"/>
  <c r="J53" i="1"/>
  <c r="L53" i="1"/>
  <c r="L165" i="1"/>
  <c r="J165" i="1"/>
  <c r="G194" i="1"/>
  <c r="H25" i="1"/>
  <c r="H105" i="1"/>
  <c r="H66" i="1"/>
  <c r="H187" i="1"/>
  <c r="H186" i="1"/>
  <c r="B156" i="1"/>
  <c r="H90" i="1"/>
  <c r="H91" i="1"/>
  <c r="B91" i="1"/>
  <c r="B162" i="1"/>
  <c r="H177" i="1"/>
  <c r="H130" i="1"/>
  <c r="H43" i="1"/>
  <c r="B66" i="1"/>
  <c r="B187" i="1"/>
  <c r="H103" i="1"/>
  <c r="B178" i="1"/>
  <c r="B122" i="1"/>
  <c r="B121" i="1"/>
  <c r="B127" i="1"/>
  <c r="H118" i="1"/>
  <c r="H155" i="1"/>
  <c r="H124" i="1"/>
  <c r="B153" i="1"/>
  <c r="H38" i="1"/>
  <c r="B77" i="1"/>
  <c r="B161" i="1"/>
  <c r="B175" i="1"/>
  <c r="H100" i="1"/>
  <c r="B150" i="1"/>
  <c r="H158" i="1"/>
  <c r="H190" i="1"/>
  <c r="B96" i="1"/>
  <c r="B72" i="1"/>
  <c r="H152" i="1"/>
  <c r="H119" i="1"/>
  <c r="B119" i="1"/>
  <c r="B50" i="1"/>
  <c r="H149" i="1"/>
  <c r="B40" i="1"/>
  <c r="H131" i="1"/>
  <c r="B62" i="1"/>
  <c r="H183" i="1"/>
  <c r="B69" i="1"/>
  <c r="B38" i="1"/>
  <c r="H106" i="1"/>
  <c r="H133" i="1"/>
  <c r="H94" i="1"/>
  <c r="H77" i="1"/>
  <c r="B49" i="1"/>
  <c r="B124" i="1"/>
  <c r="H128" i="1"/>
  <c r="B147" i="1"/>
  <c r="B41" i="1"/>
  <c r="B159" i="1"/>
  <c r="H75" i="1"/>
  <c r="B103" i="1"/>
  <c r="B118" i="1"/>
  <c r="B44" i="1"/>
  <c r="B100" i="1"/>
  <c r="H71" i="1"/>
  <c r="B94" i="1"/>
  <c r="B189" i="1"/>
  <c r="B105" i="1"/>
  <c r="H174" i="1"/>
  <c r="H102" i="1"/>
  <c r="B134" i="1"/>
  <c r="B183" i="1"/>
  <c r="B71" i="1"/>
  <c r="H65" i="1"/>
  <c r="B106" i="1"/>
  <c r="B102" i="1"/>
  <c r="H150" i="1"/>
  <c r="B35" i="1"/>
  <c r="B78" i="1"/>
  <c r="H74" i="1"/>
  <c r="H189" i="1"/>
  <c r="H159" i="1"/>
  <c r="H62" i="1"/>
  <c r="H184" i="1"/>
  <c r="B158" i="1"/>
  <c r="B186" i="1"/>
  <c r="H134" i="1"/>
  <c r="B174" i="1"/>
  <c r="B125" i="1"/>
  <c r="B75" i="1"/>
  <c r="H41" i="1"/>
  <c r="H161" i="1"/>
  <c r="B190" i="1"/>
  <c r="H127" i="1"/>
  <c r="H162" i="1"/>
  <c r="H146" i="1"/>
  <c r="H63" i="1"/>
  <c r="H97" i="1"/>
  <c r="B47" i="1"/>
  <c r="B65" i="1"/>
  <c r="H93" i="1"/>
  <c r="H35" i="1"/>
  <c r="B99" i="1"/>
  <c r="H180" i="1"/>
  <c r="B146" i="1"/>
  <c r="B180" i="1"/>
  <c r="H125" i="1"/>
  <c r="B68" i="1"/>
  <c r="H72" i="1"/>
  <c r="B46" i="1"/>
  <c r="H49" i="1"/>
  <c r="B155" i="1"/>
  <c r="B63" i="1"/>
  <c r="H78" i="1"/>
  <c r="H69" i="1"/>
  <c r="B130" i="1"/>
  <c r="B149" i="1"/>
  <c r="H37" i="1"/>
  <c r="H178" i="1"/>
  <c r="H175" i="1"/>
  <c r="B43" i="1"/>
  <c r="H50" i="1"/>
  <c r="B37" i="1"/>
  <c r="H147" i="1"/>
  <c r="H153" i="1"/>
  <c r="H96" i="1"/>
  <c r="B128" i="1"/>
  <c r="B184" i="1"/>
  <c r="H181" i="1"/>
  <c r="B97" i="1"/>
  <c r="H122" i="1"/>
  <c r="B131" i="1"/>
  <c r="B133" i="1"/>
  <c r="B181" i="1"/>
  <c r="H40" i="1"/>
  <c r="H44" i="1"/>
  <c r="B74" i="1"/>
  <c r="H99" i="1"/>
  <c r="H68" i="1"/>
  <c r="B152" i="1"/>
  <c r="H46" i="1"/>
  <c r="H47" i="1"/>
  <c r="H121" i="1"/>
  <c r="B90" i="1"/>
  <c r="H156" i="1"/>
  <c r="B177" i="1"/>
  <c r="B93" i="1"/>
  <c r="M28" i="1" l="1"/>
  <c r="E25" i="1"/>
  <c r="L138" i="1"/>
  <c r="I25" i="1"/>
  <c r="L25" i="1" s="1"/>
  <c r="L24" i="1"/>
  <c r="M25" i="1"/>
  <c r="F23" i="1"/>
  <c r="F138" i="1"/>
  <c r="L194" i="1"/>
  <c r="L110" i="1"/>
  <c r="G25" i="1"/>
  <c r="G28" i="1"/>
  <c r="L23" i="1"/>
  <c r="L54" i="1"/>
  <c r="L82" i="1"/>
  <c r="L166" i="1"/>
  <c r="J82" i="1"/>
  <c r="F166" i="1"/>
  <c r="F82" i="1"/>
  <c r="D82" i="1"/>
  <c r="C25" i="1"/>
  <c r="F25" i="1" s="1"/>
  <c r="F110" i="1"/>
  <c r="H167" i="1"/>
  <c r="H195" i="1"/>
  <c r="H111" i="1"/>
  <c r="H139" i="1"/>
  <c r="D110" i="1"/>
  <c r="F194" i="1"/>
  <c r="D166" i="1"/>
  <c r="J110" i="1"/>
  <c r="F54" i="1"/>
  <c r="J24" i="1"/>
  <c r="J23" i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J25" i="1" l="1"/>
  <c r="D25" i="1"/>
  <c r="B18" i="1"/>
  <c r="B140" i="1"/>
  <c r="B21" i="1"/>
  <c r="B84" i="1"/>
  <c r="B56" i="1"/>
  <c r="B36" i="1"/>
  <c r="B6" i="1"/>
  <c r="B168" i="1"/>
  <c r="B112" i="1"/>
  <c r="B196" i="1"/>
  <c r="B15" i="1"/>
  <c r="B9" i="1"/>
  <c r="B12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E93" i="1"/>
  <c r="E40" i="1"/>
  <c r="C41" i="1"/>
  <c r="K127" i="1"/>
  <c r="K50" i="1"/>
  <c r="I134" i="1"/>
  <c r="C149" i="1"/>
  <c r="C35" i="1"/>
  <c r="G100" i="1"/>
  <c r="G190" i="1"/>
  <c r="E147" i="1"/>
  <c r="E102" i="1"/>
  <c r="K186" i="1"/>
  <c r="G152" i="1"/>
  <c r="I62" i="1"/>
  <c r="E186" i="1"/>
  <c r="G127" i="1"/>
  <c r="I119" i="1"/>
  <c r="G72" i="1"/>
  <c r="M178" i="1"/>
  <c r="G103" i="1"/>
  <c r="I161" i="1"/>
  <c r="E72" i="1"/>
  <c r="M65" i="1"/>
  <c r="M155" i="1"/>
  <c r="G96" i="1"/>
  <c r="E158" i="1"/>
  <c r="I100" i="1"/>
  <c r="M63" i="1"/>
  <c r="K44" i="1"/>
  <c r="E133" i="1"/>
  <c r="E69" i="1"/>
  <c r="I99" i="1"/>
  <c r="E122" i="1"/>
  <c r="I44" i="1"/>
  <c r="K162" i="1"/>
  <c r="M75" i="1"/>
  <c r="G78" i="1"/>
  <c r="K183" i="1"/>
  <c r="M184" i="1"/>
  <c r="M93" i="1"/>
  <c r="K189" i="1"/>
  <c r="M74" i="1"/>
  <c r="C180" i="1"/>
  <c r="K146" i="1"/>
  <c r="E96" i="1"/>
  <c r="C146" i="1"/>
  <c r="E190" i="1"/>
  <c r="K91" i="1"/>
  <c r="C152" i="1"/>
  <c r="G155" i="1"/>
  <c r="I155" i="1"/>
  <c r="G175" i="1"/>
  <c r="C190" i="1"/>
  <c r="I78" i="1"/>
  <c r="M71" i="1"/>
  <c r="K49" i="1"/>
  <c r="G41" i="1"/>
  <c r="K187" i="1"/>
  <c r="C103" i="1"/>
  <c r="C159" i="1"/>
  <c r="G118" i="1"/>
  <c r="G146" i="1"/>
  <c r="I146" i="1"/>
  <c r="E37" i="1"/>
  <c r="M177" i="1"/>
  <c r="I187" i="1"/>
  <c r="C46" i="1"/>
  <c r="C72" i="1"/>
  <c r="E35" i="1"/>
  <c r="I35" i="1"/>
  <c r="G93" i="1"/>
  <c r="G147" i="1"/>
  <c r="K122" i="1"/>
  <c r="C78" i="1"/>
  <c r="C125" i="1"/>
  <c r="E94" i="1"/>
  <c r="M149" i="1"/>
  <c r="E105" i="1"/>
  <c r="M190" i="1"/>
  <c r="E184" i="1"/>
  <c r="G178" i="1"/>
  <c r="C177" i="1"/>
  <c r="E189" i="1"/>
  <c r="I153" i="1"/>
  <c r="G94" i="1"/>
  <c r="I133" i="1"/>
  <c r="K118" i="1"/>
  <c r="E149" i="1"/>
  <c r="C102" i="1"/>
  <c r="I124" i="1"/>
  <c r="M50" i="1"/>
  <c r="E100" i="1"/>
  <c r="K106" i="1"/>
  <c r="G65" i="1"/>
  <c r="K175" i="1"/>
  <c r="G77" i="1"/>
  <c r="I184" i="1"/>
  <c r="C38" i="1"/>
  <c r="M130" i="1"/>
  <c r="G122" i="1"/>
  <c r="I106" i="1"/>
  <c r="M121" i="1"/>
  <c r="K103" i="1"/>
  <c r="E63" i="1"/>
  <c r="M35" i="1"/>
  <c r="G69" i="1"/>
  <c r="M186" i="1"/>
  <c r="K190" i="1"/>
  <c r="I180" i="1"/>
  <c r="M162" i="1"/>
  <c r="E119" i="1"/>
  <c r="K128" i="1"/>
  <c r="C69" i="1"/>
  <c r="C162" i="1"/>
  <c r="C77" i="1"/>
  <c r="I90" i="1"/>
  <c r="K71" i="1"/>
  <c r="C134" i="1"/>
  <c r="I122" i="1"/>
  <c r="G124" i="1"/>
  <c r="M175" i="1"/>
  <c r="I183" i="1"/>
  <c r="K133" i="1"/>
  <c r="G99" i="1"/>
  <c r="K152" i="1"/>
  <c r="G43" i="1"/>
  <c r="C74" i="1"/>
  <c r="E131" i="1"/>
  <c r="E121" i="1"/>
  <c r="C43" i="1"/>
  <c r="C119" i="1"/>
  <c r="G189" i="1"/>
  <c r="G40" i="1"/>
  <c r="E90" i="1"/>
  <c r="K62" i="1"/>
  <c r="K181" i="1"/>
  <c r="C122" i="1"/>
  <c r="E106" i="1"/>
  <c r="G74" i="1"/>
  <c r="C66" i="1"/>
  <c r="G149" i="1"/>
  <c r="M174" i="1"/>
  <c r="C75" i="1"/>
  <c r="E65" i="1"/>
  <c r="G125" i="1"/>
  <c r="I150" i="1"/>
  <c r="E174" i="1"/>
  <c r="M62" i="1"/>
  <c r="C189" i="1"/>
  <c r="C181" i="1"/>
  <c r="K35" i="1"/>
  <c r="G63" i="1"/>
  <c r="C40" i="1"/>
  <c r="G119" i="1"/>
  <c r="M91" i="1"/>
  <c r="E47" i="1"/>
  <c r="K65" i="1"/>
  <c r="I43" i="1"/>
  <c r="K149" i="1"/>
  <c r="I63" i="1"/>
  <c r="G162" i="1"/>
  <c r="G131" i="1"/>
  <c r="E125" i="1"/>
  <c r="M161" i="1"/>
  <c r="M134" i="1"/>
  <c r="C99" i="1"/>
  <c r="M49" i="1"/>
  <c r="I93" i="1"/>
  <c r="E44" i="1"/>
  <c r="C184" i="1"/>
  <c r="M183" i="1"/>
  <c r="E68" i="1"/>
  <c r="I131" i="1"/>
  <c r="I66" i="1"/>
  <c r="G50" i="1"/>
  <c r="E150" i="1"/>
  <c r="K46" i="1"/>
  <c r="G71" i="1"/>
  <c r="G106" i="1"/>
  <c r="C130" i="1"/>
  <c r="E50" i="1"/>
  <c r="M133" i="1"/>
  <c r="E71" i="1"/>
  <c r="C147" i="1"/>
  <c r="G91" i="1"/>
  <c r="E153" i="1"/>
  <c r="I103" i="1"/>
  <c r="I65" i="1"/>
  <c r="E152" i="1"/>
  <c r="C68" i="1"/>
  <c r="K134" i="1"/>
  <c r="M44" i="1"/>
  <c r="M124" i="1"/>
  <c r="E187" i="1"/>
  <c r="K121" i="1"/>
  <c r="I74" i="1"/>
  <c r="C156" i="1"/>
  <c r="M189" i="1"/>
  <c r="C131" i="1"/>
  <c r="C161" i="1"/>
  <c r="I40" i="1"/>
  <c r="C63" i="1"/>
  <c r="I68" i="1"/>
  <c r="I147" i="1"/>
  <c r="M147" i="1"/>
  <c r="G105" i="1"/>
  <c r="M128" i="1"/>
  <c r="E34" i="1"/>
  <c r="E177" i="1"/>
  <c r="M68" i="1"/>
  <c r="E78" i="1"/>
  <c r="I125" i="1"/>
  <c r="K100" i="1"/>
  <c r="C47" i="1"/>
  <c r="M180" i="1"/>
  <c r="E62" i="1"/>
  <c r="G35" i="1"/>
  <c r="G180" i="1"/>
  <c r="C121" i="1"/>
  <c r="M158" i="1"/>
  <c r="K180" i="1"/>
  <c r="K74" i="1"/>
  <c r="C100" i="1"/>
  <c r="K147" i="1"/>
  <c r="M100" i="1"/>
  <c r="G174" i="1"/>
  <c r="I41" i="1"/>
  <c r="M181" i="1"/>
  <c r="I118" i="1"/>
  <c r="I38" i="1"/>
  <c r="M119" i="1"/>
  <c r="M105" i="1"/>
  <c r="E49" i="1"/>
  <c r="E159" i="1"/>
  <c r="C71" i="1"/>
  <c r="E41" i="1"/>
  <c r="K124" i="1"/>
  <c r="M43" i="1"/>
  <c r="E43" i="1"/>
  <c r="I149" i="1"/>
  <c r="M127" i="1"/>
  <c r="G150" i="1"/>
  <c r="M150" i="1"/>
  <c r="C178" i="1"/>
  <c r="C158" i="1"/>
  <c r="I71" i="1"/>
  <c r="E156" i="1"/>
  <c r="K93" i="1"/>
  <c r="M78" i="1"/>
  <c r="K99" i="1"/>
  <c r="M156" i="1"/>
  <c r="M41" i="1"/>
  <c r="I175" i="1"/>
  <c r="E183" i="1"/>
  <c r="G46" i="1"/>
  <c r="C174" i="1"/>
  <c r="C124" i="1"/>
  <c r="E146" i="1"/>
  <c r="G44" i="1"/>
  <c r="I186" i="1"/>
  <c r="E46" i="1"/>
  <c r="C49" i="1"/>
  <c r="E91" i="1"/>
  <c r="G184" i="1"/>
  <c r="M72" i="1"/>
  <c r="I47" i="1"/>
  <c r="M159" i="1"/>
  <c r="G68" i="1"/>
  <c r="K131" i="1"/>
  <c r="C175" i="1"/>
  <c r="C62" i="1"/>
  <c r="K105" i="1"/>
  <c r="I189" i="1"/>
  <c r="I46" i="1"/>
  <c r="I178" i="1"/>
  <c r="E75" i="1"/>
  <c r="K43" i="1"/>
  <c r="C186" i="1"/>
  <c r="C118" i="1"/>
  <c r="M146" i="1"/>
  <c r="I105" i="1"/>
  <c r="I69" i="1"/>
  <c r="K174" i="1"/>
  <c r="E178" i="1"/>
  <c r="I156" i="1"/>
  <c r="K184" i="1"/>
  <c r="C97" i="1"/>
  <c r="G47" i="1"/>
  <c r="C155" i="1"/>
  <c r="C94" i="1"/>
  <c r="G128" i="1"/>
  <c r="G158" i="1"/>
  <c r="M122" i="1"/>
  <c r="G121" i="1"/>
  <c r="K155" i="1"/>
  <c r="E38" i="1"/>
  <c r="E74" i="1"/>
  <c r="E130" i="1"/>
  <c r="K159" i="1"/>
  <c r="K96" i="1"/>
  <c r="E128" i="1"/>
  <c r="E77" i="1"/>
  <c r="I49" i="1"/>
  <c r="K68" i="1"/>
  <c r="M94" i="1"/>
  <c r="K177" i="1"/>
  <c r="E127" i="1"/>
  <c r="M102" i="1"/>
  <c r="I72" i="1"/>
  <c r="E97" i="1"/>
  <c r="I158" i="1"/>
  <c r="C93" i="1"/>
  <c r="K47" i="1"/>
  <c r="I159" i="1"/>
  <c r="I97" i="1"/>
  <c r="K40" i="1"/>
  <c r="C183" i="1"/>
  <c r="G37" i="1"/>
  <c r="M69" i="1"/>
  <c r="M38" i="1"/>
  <c r="I127" i="1"/>
  <c r="M187" i="1"/>
  <c r="I102" i="1"/>
  <c r="K161" i="1"/>
  <c r="K75" i="1"/>
  <c r="M131" i="1"/>
  <c r="K156" i="1"/>
  <c r="C153" i="1"/>
  <c r="G75" i="1"/>
  <c r="G133" i="1"/>
  <c r="I190" i="1"/>
  <c r="C91" i="1"/>
  <c r="I91" i="1"/>
  <c r="G156" i="1"/>
  <c r="K119" i="1"/>
  <c r="G130" i="1"/>
  <c r="G181" i="1"/>
  <c r="K34" i="1"/>
  <c r="M152" i="1"/>
  <c r="E99" i="1"/>
  <c r="C65" i="1"/>
  <c r="K63" i="1"/>
  <c r="I77" i="1"/>
  <c r="K94" i="1"/>
  <c r="M66" i="1"/>
  <c r="K77" i="1"/>
  <c r="C105" i="1"/>
  <c r="I75" i="1"/>
  <c r="K102" i="1"/>
  <c r="M118" i="1"/>
  <c r="G49" i="1"/>
  <c r="M103" i="1"/>
  <c r="C37" i="1"/>
  <c r="C44" i="1"/>
  <c r="M47" i="1"/>
  <c r="E162" i="1"/>
  <c r="M99" i="1"/>
  <c r="K90" i="1"/>
  <c r="I37" i="1"/>
  <c r="K78" i="1"/>
  <c r="M97" i="1"/>
  <c r="E161" i="1"/>
  <c r="E103" i="1"/>
  <c r="K72" i="1"/>
  <c r="C187" i="1"/>
  <c r="C106" i="1"/>
  <c r="G186" i="1"/>
  <c r="M106" i="1"/>
  <c r="K97" i="1"/>
  <c r="K178" i="1"/>
  <c r="E181" i="1"/>
  <c r="M96" i="1"/>
  <c r="I96" i="1"/>
  <c r="G62" i="1"/>
  <c r="E118" i="1"/>
  <c r="I130" i="1"/>
  <c r="M77" i="1"/>
  <c r="E134" i="1"/>
  <c r="I177" i="1"/>
  <c r="E124" i="1"/>
  <c r="C150" i="1"/>
  <c r="G177" i="1"/>
  <c r="M37" i="1"/>
  <c r="K158" i="1"/>
  <c r="K69" i="1"/>
  <c r="C133" i="1"/>
  <c r="C128" i="1"/>
  <c r="M125" i="1"/>
  <c r="G38" i="1"/>
  <c r="I50" i="1"/>
  <c r="C50" i="1"/>
  <c r="K153" i="1"/>
  <c r="M46" i="1"/>
  <c r="G159" i="1"/>
  <c r="E66" i="1"/>
  <c r="E180" i="1"/>
  <c r="G183" i="1"/>
  <c r="K125" i="1"/>
  <c r="G66" i="1"/>
  <c r="I174" i="1"/>
  <c r="I162" i="1"/>
  <c r="K150" i="1"/>
  <c r="K66" i="1"/>
  <c r="G97" i="1"/>
  <c r="M40" i="1"/>
  <c r="I152" i="1"/>
  <c r="E155" i="1"/>
  <c r="I94" i="1"/>
  <c r="G102" i="1"/>
  <c r="I128" i="1"/>
  <c r="K38" i="1"/>
  <c r="G161" i="1"/>
  <c r="K37" i="1"/>
  <c r="C90" i="1"/>
  <c r="K41" i="1"/>
  <c r="G187" i="1"/>
  <c r="E175" i="1"/>
  <c r="K130" i="1"/>
  <c r="C127" i="1"/>
  <c r="I181" i="1"/>
  <c r="I121" i="1"/>
  <c r="G134" i="1"/>
  <c r="C96" i="1"/>
  <c r="F190" i="1" l="1"/>
  <c r="D190" i="1"/>
  <c r="E112" i="1"/>
  <c r="E163" i="1"/>
  <c r="J125" i="1"/>
  <c r="L125" i="1"/>
  <c r="K163" i="1"/>
  <c r="B98" i="1"/>
  <c r="D96" i="1"/>
  <c r="D66" i="1"/>
  <c r="F66" i="1"/>
  <c r="G18" i="1"/>
  <c r="M79" i="1"/>
  <c r="C151" i="1"/>
  <c r="F149" i="1"/>
  <c r="M101" i="1"/>
  <c r="E76" i="1"/>
  <c r="E48" i="1"/>
  <c r="E17" i="1"/>
  <c r="C12" i="1"/>
  <c r="D12" i="1" s="1"/>
  <c r="F41" i="1"/>
  <c r="D41" i="1"/>
  <c r="B126" i="1"/>
  <c r="D124" i="1"/>
  <c r="L128" i="1"/>
  <c r="J128" i="1"/>
  <c r="E18" i="1"/>
  <c r="K73" i="1"/>
  <c r="K21" i="1"/>
  <c r="K84" i="1"/>
  <c r="E20" i="1"/>
  <c r="E51" i="1"/>
  <c r="L189" i="1"/>
  <c r="I191" i="1"/>
  <c r="J189" i="1"/>
  <c r="C160" i="1"/>
  <c r="F158" i="1"/>
  <c r="F119" i="1"/>
  <c r="C140" i="1"/>
  <c r="D140" i="1" s="1"/>
  <c r="D119" i="1"/>
  <c r="I9" i="1"/>
  <c r="J9" i="1" s="1"/>
  <c r="J38" i="1"/>
  <c r="L38" i="1"/>
  <c r="B120" i="1"/>
  <c r="D118" i="1"/>
  <c r="B139" i="1"/>
  <c r="G129" i="1"/>
  <c r="M182" i="1"/>
  <c r="C182" i="1"/>
  <c r="F180" i="1"/>
  <c r="E185" i="1"/>
  <c r="F186" i="1"/>
  <c r="C188" i="1"/>
  <c r="B195" i="1"/>
  <c r="B176" i="1"/>
  <c r="D174" i="1"/>
  <c r="F161" i="1"/>
  <c r="C163" i="1"/>
  <c r="G39" i="1"/>
  <c r="G8" i="1"/>
  <c r="F174" i="1"/>
  <c r="C195" i="1"/>
  <c r="C176" i="1"/>
  <c r="D155" i="1"/>
  <c r="B157" i="1"/>
  <c r="E98" i="1"/>
  <c r="M179" i="1"/>
  <c r="M151" i="1"/>
  <c r="E191" i="1"/>
  <c r="E140" i="1"/>
  <c r="K6" i="1"/>
  <c r="K56" i="1"/>
  <c r="K95" i="1"/>
  <c r="G64" i="1"/>
  <c r="G5" i="1"/>
  <c r="D105" i="1"/>
  <c r="B107" i="1"/>
  <c r="F106" i="1"/>
  <c r="D106" i="1"/>
  <c r="E21" i="1"/>
  <c r="K8" i="1"/>
  <c r="K39" i="1"/>
  <c r="J184" i="1"/>
  <c r="L184" i="1"/>
  <c r="G12" i="1"/>
  <c r="M51" i="1"/>
  <c r="M20" i="1"/>
  <c r="G163" i="1"/>
  <c r="D177" i="1"/>
  <c r="B179" i="1"/>
  <c r="I45" i="1"/>
  <c r="J45" i="1" s="1"/>
  <c r="J43" i="1"/>
  <c r="I14" i="1"/>
  <c r="J14" i="1" s="1"/>
  <c r="L43" i="1"/>
  <c r="M67" i="1"/>
  <c r="L124" i="1"/>
  <c r="J124" i="1"/>
  <c r="I126" i="1"/>
  <c r="E15" i="1"/>
  <c r="K67" i="1"/>
  <c r="B129" i="1"/>
  <c r="D127" i="1"/>
  <c r="E126" i="1"/>
  <c r="C14" i="1"/>
  <c r="F43" i="1"/>
  <c r="C45" i="1"/>
  <c r="E11" i="1"/>
  <c r="E42" i="1"/>
  <c r="J106" i="1"/>
  <c r="L106" i="1"/>
  <c r="B14" i="1"/>
  <c r="B16" i="1" s="1"/>
  <c r="B45" i="1"/>
  <c r="D43" i="1"/>
  <c r="C5" i="1"/>
  <c r="F62" i="1"/>
  <c r="C64" i="1"/>
  <c r="C83" i="1"/>
  <c r="K112" i="1"/>
  <c r="C42" i="1"/>
  <c r="C11" i="1"/>
  <c r="F40" i="1"/>
  <c r="F102" i="1"/>
  <c r="C104" i="1"/>
  <c r="E168" i="1"/>
  <c r="M160" i="1"/>
  <c r="M21" i="1"/>
  <c r="M22" i="1" s="1"/>
  <c r="G17" i="1"/>
  <c r="G48" i="1"/>
  <c r="G73" i="1"/>
  <c r="B132" i="1"/>
  <c r="D130" i="1"/>
  <c r="E84" i="1"/>
  <c r="L66" i="1"/>
  <c r="J66" i="1"/>
  <c r="L100" i="1"/>
  <c r="J100" i="1"/>
  <c r="G104" i="1"/>
  <c r="K9" i="1"/>
  <c r="G36" i="1"/>
  <c r="G6" i="1"/>
  <c r="E188" i="1"/>
  <c r="C112" i="1"/>
  <c r="D91" i="1"/>
  <c r="F91" i="1"/>
  <c r="D47" i="1"/>
  <c r="F47" i="1"/>
  <c r="C18" i="1"/>
  <c r="D18" i="1" s="1"/>
  <c r="J130" i="1"/>
  <c r="L130" i="1"/>
  <c r="I132" i="1"/>
  <c r="J132" i="1" s="1"/>
  <c r="B160" i="1"/>
  <c r="D158" i="1"/>
  <c r="I79" i="1"/>
  <c r="L77" i="1"/>
  <c r="J77" i="1"/>
  <c r="C51" i="1"/>
  <c r="C20" i="1"/>
  <c r="F49" i="1"/>
  <c r="M191" i="1"/>
  <c r="K42" i="1"/>
  <c r="K11" i="1"/>
  <c r="F127" i="1"/>
  <c r="C129" i="1"/>
  <c r="E14" i="1"/>
  <c r="E45" i="1"/>
  <c r="B17" i="1"/>
  <c r="B19" i="1" s="1"/>
  <c r="B48" i="1"/>
  <c r="D46" i="1"/>
  <c r="F63" i="1"/>
  <c r="D63" i="1"/>
  <c r="C84" i="1"/>
  <c r="D84" i="1" s="1"/>
  <c r="K15" i="1"/>
  <c r="D71" i="1"/>
  <c r="B73" i="1"/>
  <c r="J71" i="1"/>
  <c r="I73" i="1"/>
  <c r="L71" i="1"/>
  <c r="B70" i="1"/>
  <c r="D68" i="1"/>
  <c r="K126" i="1"/>
  <c r="G20" i="1"/>
  <c r="G51" i="1"/>
  <c r="K188" i="1"/>
  <c r="K135" i="1"/>
  <c r="J152" i="1"/>
  <c r="L152" i="1"/>
  <c r="I154" i="1"/>
  <c r="J154" i="1" s="1"/>
  <c r="B20" i="1"/>
  <c r="B22" i="1" s="1"/>
  <c r="B51" i="1"/>
  <c r="D49" i="1"/>
  <c r="C185" i="1"/>
  <c r="F183" i="1"/>
  <c r="F189" i="1"/>
  <c r="C191" i="1"/>
  <c r="C154" i="1"/>
  <c r="F152" i="1"/>
  <c r="E179" i="1"/>
  <c r="I139" i="1"/>
  <c r="L118" i="1"/>
  <c r="J118" i="1"/>
  <c r="I120" i="1"/>
  <c r="J120" i="1" s="1"/>
  <c r="M70" i="1"/>
  <c r="E36" i="1"/>
  <c r="E5" i="1"/>
  <c r="F34" i="1"/>
  <c r="E55" i="1"/>
  <c r="D44" i="1"/>
  <c r="F44" i="1"/>
  <c r="C15" i="1"/>
  <c r="M92" i="1"/>
  <c r="M154" i="1"/>
  <c r="I6" i="1"/>
  <c r="J6" i="1" s="1"/>
  <c r="I56" i="1"/>
  <c r="J56" i="1" s="1"/>
  <c r="I36" i="1"/>
  <c r="J36" i="1" s="1"/>
  <c r="L35" i="1"/>
  <c r="J35" i="1"/>
  <c r="K51" i="1"/>
  <c r="K20" i="1"/>
  <c r="G120" i="1"/>
  <c r="F65" i="1"/>
  <c r="D149" i="1"/>
  <c r="B151" i="1"/>
  <c r="B92" i="1"/>
  <c r="B111" i="1"/>
  <c r="D90" i="1"/>
  <c r="F71" i="1"/>
  <c r="C73" i="1"/>
  <c r="M39" i="1"/>
  <c r="M8" i="1"/>
  <c r="L96" i="1"/>
  <c r="I98" i="1"/>
  <c r="J98" i="1" s="1"/>
  <c r="J96" i="1"/>
  <c r="K12" i="1"/>
  <c r="F187" i="1"/>
  <c r="D187" i="1"/>
  <c r="M15" i="1"/>
  <c r="M12" i="1"/>
  <c r="G135" i="1"/>
  <c r="L47" i="1"/>
  <c r="J47" i="1"/>
  <c r="I18" i="1"/>
  <c r="J18" i="1" s="1"/>
  <c r="D161" i="1"/>
  <c r="B163" i="1"/>
  <c r="G14" i="1"/>
  <c r="G45" i="1"/>
  <c r="F93" i="1"/>
  <c r="C95" i="1"/>
  <c r="D35" i="1"/>
  <c r="C56" i="1"/>
  <c r="D56" i="1" s="1"/>
  <c r="C36" i="1"/>
  <c r="C6" i="1"/>
  <c r="D6" i="1" s="1"/>
  <c r="F35" i="1"/>
  <c r="G15" i="1"/>
  <c r="K191" i="1"/>
  <c r="B11" i="1"/>
  <c r="B13" i="1" s="1"/>
  <c r="D40" i="1"/>
  <c r="B42" i="1"/>
  <c r="L91" i="1"/>
  <c r="I112" i="1"/>
  <c r="J112" i="1" s="1"/>
  <c r="J91" i="1"/>
  <c r="B104" i="1"/>
  <c r="D102" i="1"/>
  <c r="J153" i="1"/>
  <c r="L153" i="1"/>
  <c r="D100" i="1"/>
  <c r="F100" i="1"/>
  <c r="F177" i="1"/>
  <c r="C179" i="1"/>
  <c r="E154" i="1"/>
  <c r="E12" i="1"/>
  <c r="G157" i="1"/>
  <c r="M9" i="1"/>
  <c r="K101" i="1"/>
  <c r="M157" i="1"/>
  <c r="L183" i="1"/>
  <c r="I185" i="1"/>
  <c r="J185" i="1" s="1"/>
  <c r="J183" i="1"/>
  <c r="L119" i="1"/>
  <c r="J119" i="1"/>
  <c r="I140" i="1"/>
  <c r="J140" i="1" s="1"/>
  <c r="B188" i="1"/>
  <c r="D186" i="1"/>
  <c r="J75" i="1"/>
  <c r="L75" i="1"/>
  <c r="G79" i="1"/>
  <c r="K48" i="1"/>
  <c r="K17" i="1"/>
  <c r="J93" i="1"/>
  <c r="I95" i="1"/>
  <c r="J95" i="1" s="1"/>
  <c r="L93" i="1"/>
  <c r="C168" i="1"/>
  <c r="D168" i="1" s="1"/>
  <c r="F147" i="1"/>
  <c r="D147" i="1"/>
  <c r="L40" i="1"/>
  <c r="I11" i="1"/>
  <c r="J11" i="1" s="1"/>
  <c r="I42" i="1"/>
  <c r="J42" i="1" s="1"/>
  <c r="J40" i="1"/>
  <c r="F162" i="1"/>
  <c r="D162" i="1"/>
  <c r="M123" i="1"/>
  <c r="M107" i="1"/>
  <c r="F118" i="1"/>
  <c r="C120" i="1"/>
  <c r="C139" i="1"/>
  <c r="F96" i="1"/>
  <c r="C98" i="1"/>
  <c r="E9" i="1"/>
  <c r="G191" i="1"/>
  <c r="F125" i="1"/>
  <c r="D125" i="1"/>
  <c r="G107" i="1"/>
  <c r="M36" i="1"/>
  <c r="M6" i="1"/>
  <c r="M18" i="1"/>
  <c r="I83" i="1"/>
  <c r="J83" i="1" s="1"/>
  <c r="J62" i="1"/>
  <c r="I5" i="1"/>
  <c r="J5" i="1" s="1"/>
  <c r="I64" i="1"/>
  <c r="J64" i="1" s="1"/>
  <c r="L62" i="1"/>
  <c r="E70" i="1"/>
  <c r="C148" i="1"/>
  <c r="F146" i="1"/>
  <c r="C167" i="1"/>
  <c r="M64" i="1"/>
  <c r="M5" i="1"/>
  <c r="D75" i="1"/>
  <c r="F75" i="1"/>
  <c r="J159" i="1"/>
  <c r="L159" i="1"/>
  <c r="G70" i="1"/>
  <c r="D146" i="1"/>
  <c r="B167" i="1"/>
  <c r="B148" i="1"/>
  <c r="M135" i="1"/>
  <c r="E6" i="1"/>
  <c r="E56" i="1"/>
  <c r="J65" i="1"/>
  <c r="I67" i="1"/>
  <c r="J67" i="1" s="1"/>
  <c r="L65" i="1"/>
  <c r="J63" i="1"/>
  <c r="L63" i="1"/>
  <c r="I84" i="1"/>
  <c r="J84" i="1" s="1"/>
  <c r="K76" i="1"/>
  <c r="K182" i="1"/>
  <c r="L121" i="1"/>
  <c r="I123" i="1"/>
  <c r="J121" i="1"/>
  <c r="M188" i="1"/>
  <c r="K104" i="1"/>
  <c r="G185" i="1"/>
  <c r="L90" i="1"/>
  <c r="I111" i="1"/>
  <c r="J111" i="1" s="1"/>
  <c r="J90" i="1"/>
  <c r="I92" i="1"/>
  <c r="J92" i="1" s="1"/>
  <c r="L41" i="1"/>
  <c r="J41" i="1"/>
  <c r="I12" i="1"/>
  <c r="J102" i="1"/>
  <c r="I104" i="1"/>
  <c r="J104" i="1" s="1"/>
  <c r="L102" i="1"/>
  <c r="E151" i="1"/>
  <c r="E139" i="1"/>
  <c r="E120" i="1"/>
  <c r="G179" i="1"/>
  <c r="C123" i="1"/>
  <c r="F121" i="1"/>
  <c r="M104" i="1"/>
  <c r="D78" i="1"/>
  <c r="F78" i="1"/>
  <c r="F77" i="1"/>
  <c r="C79" i="1"/>
  <c r="M98" i="1"/>
  <c r="I48" i="1"/>
  <c r="J48" i="1" s="1"/>
  <c r="J46" i="1"/>
  <c r="L46" i="1"/>
  <c r="I17" i="1"/>
  <c r="J17" i="1" s="1"/>
  <c r="J175" i="1"/>
  <c r="L175" i="1"/>
  <c r="I196" i="1"/>
  <c r="J196" i="1" s="1"/>
  <c r="B101" i="1"/>
  <c r="D99" i="1"/>
  <c r="G132" i="1"/>
  <c r="D181" i="1"/>
  <c r="F181" i="1"/>
  <c r="F159" i="1"/>
  <c r="D159" i="1"/>
  <c r="L134" i="1"/>
  <c r="J134" i="1"/>
  <c r="J50" i="1"/>
  <c r="L50" i="1"/>
  <c r="I21" i="1"/>
  <c r="J21" i="1" s="1"/>
  <c r="D128" i="1"/>
  <c r="F128" i="1"/>
  <c r="G126" i="1"/>
  <c r="J161" i="1"/>
  <c r="I163" i="1"/>
  <c r="L161" i="1"/>
  <c r="K79" i="1"/>
  <c r="M42" i="1"/>
  <c r="M11" i="1"/>
  <c r="E132" i="1"/>
  <c r="L127" i="1"/>
  <c r="J127" i="1"/>
  <c r="I129" i="1"/>
  <c r="M185" i="1"/>
  <c r="M95" i="1"/>
  <c r="J103" i="1"/>
  <c r="L103" i="1"/>
  <c r="K98" i="1"/>
  <c r="D189" i="1"/>
  <c r="B191" i="1"/>
  <c r="J162" i="1"/>
  <c r="L162" i="1"/>
  <c r="K195" i="1"/>
  <c r="K176" i="1"/>
  <c r="F130" i="1"/>
  <c r="C132" i="1"/>
  <c r="E196" i="1"/>
  <c r="E157" i="1"/>
  <c r="C55" i="1"/>
  <c r="F37" i="1"/>
  <c r="C39" i="1"/>
  <c r="C8" i="1"/>
  <c r="E79" i="1"/>
  <c r="J155" i="1"/>
  <c r="L155" i="1"/>
  <c r="I157" i="1"/>
  <c r="J157" i="1" s="1"/>
  <c r="E195" i="1"/>
  <c r="E176" i="1"/>
  <c r="M176" i="1"/>
  <c r="F72" i="1"/>
  <c r="D72" i="1"/>
  <c r="K168" i="1"/>
  <c r="D65" i="1"/>
  <c r="K179" i="1"/>
  <c r="C111" i="1"/>
  <c r="F90" i="1"/>
  <c r="C92" i="1"/>
  <c r="K18" i="1"/>
  <c r="G154" i="1"/>
  <c r="D150" i="1"/>
  <c r="F150" i="1"/>
  <c r="B8" i="1"/>
  <c r="B10" i="1" s="1"/>
  <c r="B39" i="1"/>
  <c r="B55" i="1"/>
  <c r="D37" i="1"/>
  <c r="M129" i="1"/>
  <c r="M163" i="1"/>
  <c r="K132" i="1"/>
  <c r="E104" i="1"/>
  <c r="J174" i="1"/>
  <c r="I176" i="1"/>
  <c r="J176" i="1" s="1"/>
  <c r="L174" i="1"/>
  <c r="I195" i="1"/>
  <c r="J195" i="1" s="1"/>
  <c r="F68" i="1"/>
  <c r="C70" i="1"/>
  <c r="G160" i="1"/>
  <c r="M126" i="1"/>
  <c r="D183" i="1"/>
  <c r="B185" i="1"/>
  <c r="D93" i="1"/>
  <c r="B95" i="1"/>
  <c r="L181" i="1"/>
  <c r="J181" i="1"/>
  <c r="K151" i="1"/>
  <c r="F134" i="1"/>
  <c r="D134" i="1"/>
  <c r="L149" i="1"/>
  <c r="I151" i="1"/>
  <c r="J151" i="1" s="1"/>
  <c r="J149" i="1"/>
  <c r="E101" i="1"/>
  <c r="I101" i="1"/>
  <c r="J101" i="1" s="1"/>
  <c r="J99" i="1"/>
  <c r="L99" i="1"/>
  <c r="E111" i="1"/>
  <c r="E92" i="1"/>
  <c r="L97" i="1"/>
  <c r="J97" i="1"/>
  <c r="D62" i="1"/>
  <c r="B64" i="1"/>
  <c r="D64" i="1" s="1"/>
  <c r="B5" i="1"/>
  <c r="B83" i="1"/>
  <c r="K83" i="1"/>
  <c r="K64" i="1"/>
  <c r="G98" i="1"/>
  <c r="F178" i="1"/>
  <c r="D178" i="1"/>
  <c r="L190" i="1"/>
  <c r="J190" i="1"/>
  <c r="E160" i="1"/>
  <c r="L147" i="1"/>
  <c r="J147" i="1"/>
  <c r="I168" i="1"/>
  <c r="J168" i="1" s="1"/>
  <c r="F74" i="1"/>
  <c r="C76" i="1"/>
  <c r="E39" i="1"/>
  <c r="E8" i="1"/>
  <c r="E67" i="1"/>
  <c r="F67" i="1" s="1"/>
  <c r="E148" i="1"/>
  <c r="E167" i="1"/>
  <c r="K129" i="1"/>
  <c r="G67" i="1"/>
  <c r="J44" i="1"/>
  <c r="I15" i="1"/>
  <c r="J15" i="1" s="1"/>
  <c r="L44" i="1"/>
  <c r="J146" i="1"/>
  <c r="I167" i="1"/>
  <c r="J167" i="1" s="1"/>
  <c r="L146" i="1"/>
  <c r="I148" i="1"/>
  <c r="J148" i="1" s="1"/>
  <c r="K140" i="1"/>
  <c r="B182" i="1"/>
  <c r="D182" i="1" s="1"/>
  <c r="D180" i="1"/>
  <c r="M120" i="1"/>
  <c r="D153" i="1"/>
  <c r="F153" i="1"/>
  <c r="G151" i="1"/>
  <c r="M73" i="1"/>
  <c r="J72" i="1"/>
  <c r="L72" i="1"/>
  <c r="B76" i="1"/>
  <c r="D74" i="1"/>
  <c r="G148" i="1"/>
  <c r="D97" i="1"/>
  <c r="F97" i="1"/>
  <c r="F131" i="1"/>
  <c r="D131" i="1"/>
  <c r="E64" i="1"/>
  <c r="E83" i="1"/>
  <c r="L74" i="1"/>
  <c r="I76" i="1"/>
  <c r="J76" i="1" s="1"/>
  <c r="J74" i="1"/>
  <c r="K70" i="1"/>
  <c r="C9" i="1"/>
  <c r="D9" i="1" s="1"/>
  <c r="D38" i="1"/>
  <c r="F38" i="1"/>
  <c r="L131" i="1"/>
  <c r="J131" i="1"/>
  <c r="K167" i="1"/>
  <c r="K148" i="1"/>
  <c r="E182" i="1"/>
  <c r="K154" i="1"/>
  <c r="D69" i="1"/>
  <c r="F69" i="1"/>
  <c r="D50" i="1"/>
  <c r="F50" i="1"/>
  <c r="C21" i="1"/>
  <c r="D21" i="1" s="1"/>
  <c r="D156" i="1"/>
  <c r="F156" i="1"/>
  <c r="L49" i="1"/>
  <c r="J49" i="1"/>
  <c r="I20" i="1"/>
  <c r="J20" i="1" s="1"/>
  <c r="I51" i="1"/>
  <c r="J51" i="1" s="1"/>
  <c r="L37" i="1"/>
  <c r="J37" i="1"/>
  <c r="I39" i="1"/>
  <c r="J39" i="1" s="1"/>
  <c r="I55" i="1"/>
  <c r="J55" i="1" s="1"/>
  <c r="I8" i="1"/>
  <c r="J8" i="1" s="1"/>
  <c r="J156" i="1"/>
  <c r="L156" i="1"/>
  <c r="L186" i="1"/>
  <c r="I188" i="1"/>
  <c r="J188" i="1" s="1"/>
  <c r="J186" i="1"/>
  <c r="D175" i="1"/>
  <c r="F175" i="1"/>
  <c r="C196" i="1"/>
  <c r="D196" i="1" s="1"/>
  <c r="E135" i="1"/>
  <c r="L150" i="1"/>
  <c r="J150" i="1"/>
  <c r="M45" i="1"/>
  <c r="M14" i="1"/>
  <c r="G21" i="1"/>
  <c r="L94" i="1"/>
  <c r="J94" i="1"/>
  <c r="L178" i="1"/>
  <c r="J178" i="1"/>
  <c r="F122" i="1"/>
  <c r="D122" i="1"/>
  <c r="L177" i="1"/>
  <c r="J177" i="1"/>
  <c r="I179" i="1"/>
  <c r="J179" i="1" s="1"/>
  <c r="G123" i="1"/>
  <c r="G92" i="1"/>
  <c r="F46" i="1"/>
  <c r="C48" i="1"/>
  <c r="C17" i="1"/>
  <c r="G101" i="1"/>
  <c r="D121" i="1"/>
  <c r="B123" i="1"/>
  <c r="L68" i="1"/>
  <c r="J68" i="1"/>
  <c r="I70" i="1"/>
  <c r="J70" i="1" s="1"/>
  <c r="K92" i="1"/>
  <c r="K111" i="1"/>
  <c r="F155" i="1"/>
  <c r="C157" i="1"/>
  <c r="M76" i="1"/>
  <c r="J187" i="1"/>
  <c r="L187" i="1"/>
  <c r="K123" i="1"/>
  <c r="G9" i="1"/>
  <c r="G76" i="1"/>
  <c r="E95" i="1"/>
  <c r="J69" i="1"/>
  <c r="L69" i="1"/>
  <c r="L34" i="1"/>
  <c r="K5" i="1"/>
  <c r="K55" i="1"/>
  <c r="K36" i="1"/>
  <c r="L105" i="1"/>
  <c r="I107" i="1"/>
  <c r="J107" i="1" s="1"/>
  <c r="J105" i="1"/>
  <c r="G95" i="1"/>
  <c r="D184" i="1"/>
  <c r="F184" i="1"/>
  <c r="G176" i="1"/>
  <c r="E129" i="1"/>
  <c r="D152" i="1"/>
  <c r="B154" i="1"/>
  <c r="D77" i="1"/>
  <c r="B79" i="1"/>
  <c r="C107" i="1"/>
  <c r="F105" i="1"/>
  <c r="C126" i="1"/>
  <c r="F124" i="1"/>
  <c r="K160" i="1"/>
  <c r="K196" i="1"/>
  <c r="M148" i="1"/>
  <c r="E73" i="1"/>
  <c r="F73" i="1" s="1"/>
  <c r="K157" i="1"/>
  <c r="G188" i="1"/>
  <c r="C135" i="1"/>
  <c r="F133" i="1"/>
  <c r="M17" i="1"/>
  <c r="M48" i="1"/>
  <c r="B135" i="1"/>
  <c r="D133" i="1"/>
  <c r="K45" i="1"/>
  <c r="K14" i="1"/>
  <c r="C101" i="1"/>
  <c r="F99" i="1"/>
  <c r="E123" i="1"/>
  <c r="K107" i="1"/>
  <c r="K120" i="1"/>
  <c r="K139" i="1"/>
  <c r="L139" i="1" s="1"/>
  <c r="K185" i="1"/>
  <c r="L158" i="1"/>
  <c r="I160" i="1"/>
  <c r="J160" i="1" s="1"/>
  <c r="J158" i="1"/>
  <c r="E107" i="1"/>
  <c r="D103" i="1"/>
  <c r="F103" i="1"/>
  <c r="L78" i="1"/>
  <c r="J78" i="1"/>
  <c r="I182" i="1"/>
  <c r="J182" i="1" s="1"/>
  <c r="L180" i="1"/>
  <c r="J180" i="1"/>
  <c r="G182" i="1"/>
  <c r="D94" i="1"/>
  <c r="F94" i="1"/>
  <c r="G42" i="1"/>
  <c r="G11" i="1"/>
  <c r="I135" i="1"/>
  <c r="J135" i="1" s="1"/>
  <c r="L133" i="1"/>
  <c r="J133" i="1"/>
  <c r="L122" i="1"/>
  <c r="J122" i="1"/>
  <c r="M132" i="1"/>
  <c r="D112" i="1"/>
  <c r="B27" i="1"/>
  <c r="J139" i="1"/>
  <c r="T9" i="1"/>
  <c r="H28" i="1"/>
  <c r="L92" i="1" l="1"/>
  <c r="L168" i="1"/>
  <c r="D148" i="1"/>
  <c r="F154" i="1"/>
  <c r="G22" i="1"/>
  <c r="F191" i="1"/>
  <c r="D39" i="1"/>
  <c r="F185" i="1"/>
  <c r="D101" i="1"/>
  <c r="D120" i="1"/>
  <c r="K85" i="1"/>
  <c r="D111" i="1"/>
  <c r="L126" i="1"/>
  <c r="F140" i="1"/>
  <c r="F151" i="1"/>
  <c r="F76" i="1"/>
  <c r="D5" i="1"/>
  <c r="L18" i="1"/>
  <c r="D163" i="1"/>
  <c r="L6" i="1"/>
  <c r="D123" i="1"/>
  <c r="F15" i="1"/>
  <c r="F123" i="1"/>
  <c r="F9" i="1"/>
  <c r="F188" i="1"/>
  <c r="G19" i="1"/>
  <c r="K7" i="1"/>
  <c r="F179" i="1"/>
  <c r="L67" i="1"/>
  <c r="I169" i="1"/>
  <c r="J169" i="1" s="1"/>
  <c r="F17" i="1"/>
  <c r="F48" i="1"/>
  <c r="L160" i="1"/>
  <c r="L154" i="1"/>
  <c r="F8" i="1"/>
  <c r="I13" i="1"/>
  <c r="J13" i="1" s="1"/>
  <c r="M7" i="1"/>
  <c r="F51" i="1"/>
  <c r="K16" i="1"/>
  <c r="L129" i="1"/>
  <c r="K10" i="1"/>
  <c r="F83" i="1"/>
  <c r="D139" i="1"/>
  <c r="L179" i="1"/>
  <c r="F11" i="1"/>
  <c r="K13" i="1"/>
  <c r="L56" i="1"/>
  <c r="L163" i="1"/>
  <c r="L5" i="1"/>
  <c r="K197" i="1"/>
  <c r="D45" i="1"/>
  <c r="F168" i="1"/>
  <c r="I113" i="1"/>
  <c r="J113" i="1" s="1"/>
  <c r="F160" i="1"/>
  <c r="D129" i="1"/>
  <c r="B7" i="1"/>
  <c r="B28" i="1" s="1"/>
  <c r="F20" i="1"/>
  <c r="J163" i="1"/>
  <c r="L196" i="1"/>
  <c r="F167" i="1"/>
  <c r="D167" i="1"/>
  <c r="E16" i="1"/>
  <c r="G13" i="1"/>
  <c r="D135" i="1"/>
  <c r="L188" i="1"/>
  <c r="M16" i="1"/>
  <c r="L123" i="1"/>
  <c r="D70" i="1"/>
  <c r="E85" i="1"/>
  <c r="F148" i="1"/>
  <c r="E197" i="1"/>
  <c r="F132" i="1"/>
  <c r="D185" i="1"/>
  <c r="F129" i="1"/>
  <c r="E13" i="1"/>
  <c r="D126" i="1"/>
  <c r="L9" i="1"/>
  <c r="F126" i="1"/>
  <c r="F157" i="1"/>
  <c r="E10" i="1"/>
  <c r="D79" i="1"/>
  <c r="L12" i="1"/>
  <c r="K19" i="1"/>
  <c r="D51" i="1"/>
  <c r="L11" i="1"/>
  <c r="C57" i="1"/>
  <c r="D107" i="1"/>
  <c r="C197" i="1"/>
  <c r="F182" i="1"/>
  <c r="E7" i="1"/>
  <c r="L73" i="1"/>
  <c r="I22" i="1"/>
  <c r="L22" i="1" s="1"/>
  <c r="F135" i="1"/>
  <c r="F39" i="1"/>
  <c r="D83" i="1"/>
  <c r="G16" i="1"/>
  <c r="D73" i="1"/>
  <c r="L42" i="1"/>
  <c r="F84" i="1"/>
  <c r="K113" i="1"/>
  <c r="C16" i="1"/>
  <c r="D16" i="1" s="1"/>
  <c r="D179" i="1"/>
  <c r="F195" i="1"/>
  <c r="L191" i="1"/>
  <c r="C7" i="1"/>
  <c r="G7" i="1"/>
  <c r="C113" i="1"/>
  <c r="L36" i="1"/>
  <c r="F163" i="1"/>
  <c r="I19" i="1"/>
  <c r="J19" i="1" s="1"/>
  <c r="E19" i="1"/>
  <c r="L70" i="1"/>
  <c r="C10" i="1"/>
  <c r="D11" i="1"/>
  <c r="F112" i="1"/>
  <c r="J129" i="1"/>
  <c r="J73" i="1"/>
  <c r="F196" i="1"/>
  <c r="T8" i="1"/>
  <c r="F95" i="1"/>
  <c r="D95" i="1"/>
  <c r="E27" i="1"/>
  <c r="L132" i="1"/>
  <c r="J191" i="1"/>
  <c r="E141" i="1"/>
  <c r="C169" i="1"/>
  <c r="M13" i="1"/>
  <c r="D92" i="1"/>
  <c r="D48" i="1"/>
  <c r="D176" i="1"/>
  <c r="F18" i="1"/>
  <c r="C141" i="1"/>
  <c r="L107" i="1"/>
  <c r="G10" i="1"/>
  <c r="F139" i="1"/>
  <c r="F70" i="1"/>
  <c r="D98" i="1"/>
  <c r="F36" i="1"/>
  <c r="D151" i="1"/>
  <c r="D191" i="1"/>
  <c r="K27" i="1"/>
  <c r="L39" i="1"/>
  <c r="D195" i="1"/>
  <c r="E113" i="1"/>
  <c r="F55" i="1"/>
  <c r="L120" i="1"/>
  <c r="E26" i="1"/>
  <c r="C27" i="1"/>
  <c r="L79" i="1"/>
  <c r="J123" i="1"/>
  <c r="F12" i="1"/>
  <c r="D20" i="1"/>
  <c r="I7" i="1"/>
  <c r="J7" i="1" s="1"/>
  <c r="C19" i="1"/>
  <c r="D55" i="1"/>
  <c r="D132" i="1"/>
  <c r="E169" i="1"/>
  <c r="B169" i="1"/>
  <c r="F56" i="1"/>
  <c r="F45" i="1"/>
  <c r="D160" i="1"/>
  <c r="F104" i="1"/>
  <c r="D157" i="1"/>
  <c r="L95" i="1"/>
  <c r="L148" i="1"/>
  <c r="L55" i="1"/>
  <c r="E57" i="1"/>
  <c r="D8" i="1"/>
  <c r="K57" i="1"/>
  <c r="F176" i="1"/>
  <c r="L84" i="1"/>
  <c r="L64" i="1"/>
  <c r="F107" i="1"/>
  <c r="D42" i="1"/>
  <c r="K26" i="1"/>
  <c r="C85" i="1"/>
  <c r="F5" i="1"/>
  <c r="L51" i="1"/>
  <c r="E22" i="1"/>
  <c r="D76" i="1"/>
  <c r="L111" i="1"/>
  <c r="I141" i="1"/>
  <c r="J141" i="1" s="1"/>
  <c r="C13" i="1"/>
  <c r="D13" i="1" s="1"/>
  <c r="B85" i="1"/>
  <c r="M19" i="1"/>
  <c r="L48" i="1"/>
  <c r="F98" i="1"/>
  <c r="F92" i="1"/>
  <c r="D36" i="1"/>
  <c r="I16" i="1"/>
  <c r="L8" i="1"/>
  <c r="D104" i="1"/>
  <c r="D17" i="1"/>
  <c r="F42" i="1"/>
  <c r="C26" i="1"/>
  <c r="L45" i="1"/>
  <c r="F79" i="1"/>
  <c r="F14" i="1"/>
  <c r="L195" i="1"/>
  <c r="J79" i="1"/>
  <c r="F64" i="1"/>
  <c r="D188" i="1"/>
  <c r="L176" i="1"/>
  <c r="I57" i="1"/>
  <c r="J57" i="1" s="1"/>
  <c r="F101" i="1"/>
  <c r="F21" i="1"/>
  <c r="I197" i="1"/>
  <c r="J197" i="1" s="1"/>
  <c r="F111" i="1"/>
  <c r="D154" i="1"/>
  <c r="I10" i="1"/>
  <c r="J10" i="1" s="1"/>
  <c r="B141" i="1"/>
  <c r="I27" i="1"/>
  <c r="J27" i="1" s="1"/>
  <c r="D15" i="1"/>
  <c r="F120" i="1"/>
  <c r="B197" i="1"/>
  <c r="J126" i="1"/>
  <c r="K169" i="1"/>
  <c r="D14" i="1"/>
  <c r="C22" i="1"/>
  <c r="D22" i="1" s="1"/>
  <c r="B26" i="1"/>
  <c r="K141" i="1"/>
  <c r="L140" i="1"/>
  <c r="L98" i="1"/>
  <c r="L112" i="1"/>
  <c r="F6" i="1"/>
  <c r="M10" i="1"/>
  <c r="L21" i="1"/>
  <c r="B57" i="1"/>
  <c r="L157" i="1"/>
  <c r="I85" i="1"/>
  <c r="J85" i="1" s="1"/>
  <c r="L76" i="1"/>
  <c r="L151" i="1"/>
  <c r="B113" i="1"/>
  <c r="L101" i="1"/>
  <c r="L182" i="1"/>
  <c r="L185" i="1"/>
  <c r="L14" i="1"/>
  <c r="L20" i="1"/>
  <c r="L104" i="1"/>
  <c r="I26" i="1"/>
  <c r="J26" i="1" s="1"/>
  <c r="L135" i="1"/>
  <c r="L83" i="1"/>
  <c r="L167" i="1"/>
  <c r="L15" i="1"/>
  <c r="J12" i="1"/>
  <c r="L17" i="1"/>
  <c r="L169" i="1" l="1"/>
  <c r="D197" i="1"/>
  <c r="L13" i="1"/>
  <c r="L16" i="1"/>
  <c r="D113" i="1"/>
  <c r="L113" i="1"/>
  <c r="F10" i="1"/>
  <c r="F19" i="1"/>
  <c r="F7" i="1"/>
  <c r="F197" i="1"/>
  <c r="F141" i="1"/>
  <c r="L19" i="1"/>
  <c r="D10" i="1"/>
  <c r="L26" i="1"/>
  <c r="F85" i="1"/>
  <c r="F27" i="1"/>
  <c r="L197" i="1"/>
  <c r="E28" i="1"/>
  <c r="D19" i="1"/>
  <c r="L7" i="1"/>
  <c r="D57" i="1"/>
  <c r="D169" i="1"/>
  <c r="F16" i="1"/>
  <c r="D27" i="1"/>
  <c r="D7" i="1"/>
  <c r="F26" i="1"/>
  <c r="D85" i="1"/>
  <c r="F113" i="1"/>
  <c r="L57" i="1"/>
  <c r="K28" i="1"/>
  <c r="J22" i="1"/>
  <c r="F169" i="1"/>
  <c r="J16" i="1"/>
  <c r="F13" i="1"/>
  <c r="D26" i="1"/>
  <c r="F57" i="1"/>
  <c r="F22" i="1"/>
  <c r="L141" i="1"/>
  <c r="D141" i="1"/>
  <c r="C28" i="1"/>
  <c r="D28" i="1" s="1"/>
  <c r="L85" i="1"/>
  <c r="L27" i="1"/>
  <c r="I28" i="1"/>
  <c r="J28" i="1" s="1"/>
  <c r="L10" i="1"/>
  <c r="L28" i="1" l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DE409708-B637-4435-A97C-12E51B9B6EFF}" keepAlive="1" name="Consulta - Ventas Nuevas-Desinstalaciones (2026)" description="Conexión a la consulta 'Ventas Nuevas-Desinstalaciones (2026)' en el libro." type="5" refreshedVersion="8" background="1" saveData="1">
    <dbPr connection="Provider=Microsoft.Mashup.OleDb.1;Data Source=$Workbook$;Location=&quot;Ventas Nuevas-Desinstalaciones (2026)&quot;;Extended Properties=&quot;&quot;" command="SELECT * FROM [Ventas Nuevas-Desinstalaciones (2026)]"/>
  </connection>
  <connection id="4" xr16:uid="{00000000-0015-0000-FFFF-FFFF04000000}" keepAlive="1" name="Power Query - Ventas Nuevas-Desinstalaciones1" type="5" refreshedVersion="4" deleted="1" background="1" saveData="1">
    <dbPr connection="" command="" commandType="4"/>
  </connection>
  <connection id="5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<sst xmlns="http://schemas.openxmlformats.org/spreadsheetml/2006/main" count="15640" uniqueCount="1097">
  <si>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</si>
  <si>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</si>
  <si>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</si>
  <si>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</si>
  <si>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</si>
  <si>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</si>
  <si>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</si>
  <si>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</si>
  <si>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</si>
  <si>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</si>
  <si>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</si>
  <si>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</si>
  <si>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</si>
  <si>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</si>
  <si>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</si>
  <si>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</si>
  <si>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</si>
  <si>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</si>
  <si>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</si>
  <si>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</si>
  <si>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</si>
  <si>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</si>
  <si>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</si>
  <si>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</si>
  <si>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</si>
  <si>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</si>
  <si>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</si>
  <si>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</si>
  <si>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</si>
  <si>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</si>
  <si>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</si>
  <si>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</si>
  <si>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</si>
  <si>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</si>
  <si>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</si>
  <si>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</si>
  <si>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</si>
  <si>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</si>
  <si>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</si>
  <si>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</si>
  <si>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</si>
  <si>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</si>
  <si>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</si>
  <si>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</si>
  <si>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</si>
  <si>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</si>
  <si>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</si>
  <si>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</si>
  <si>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</si>
  <si>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</si>
  <si>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</si>
  <si>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</si>
  <si>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</si>
  <si>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</si>
  <si>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</si>
  <si>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</si>
  <si>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</si>
  <si>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</si>
  <si>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</si>
  <si>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</si>
  <si>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</si>
  <si>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</si>
  <si>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</si>
  <si>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</si>
  <si>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</si>
  <si>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</si>
  <si>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</si>
  <si>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</si>
  <si>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</si>
  <si>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</si>
  <si>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</si>
  <si>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</si>
  <si>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</si>
  <si>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</si>
  <si>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</si>
  <si>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</si>
  <si>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</si>
  <si>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</si>
  <si>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</si>
  <si>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</si>
  <si>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</si>
  <si>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</si>
  <si>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</si>
  <si>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</si>
  <si>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</si>
  <si>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</si>
  <si>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</si>
  <si>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</si>
  <si>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</si>
  <si>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</si>
  <si>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</si>
  <si>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</si>
  <si>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</si>
  <si>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</si>
  <si>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</si>
  <si>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</si>
  <si>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</si>
  <si>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</si>
  <si>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</si>
  <si>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</si>
  <si>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</si>
  <si>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</si>
  <si>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</si>
  <si>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</si>
  <si>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</si>
  <si>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</si>
  <si>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</si>
  <si>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</si>
  <si>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</si>
  <si>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</si>
  <si>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</si>
  <si>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</si>
  <si>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</si>
  <si>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</si>
  <si>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</si>
  <si>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</si>
  <si>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</si>
  <si>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</si>
  <si>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</si>
  <si>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</si>
  <si>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</si>
  <si>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</si>
  <si>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</si>
  <si>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</si>
  <si>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</si>
  <si>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</si>
  <si>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</si>
  <si>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</si>
  <si>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</si>
  <si>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</si>
  <si>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</si>
  <si>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</si>
  <si>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</si>
  <si>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</si>
  <si>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</si>
  <si>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</si>
  <si>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</si>
  <si>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</si>
  <si>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</si>
  <si>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</si>
  <si>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</si>
  <si>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</si>
  <si>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</si>
  <si>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</si>
  <si>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</si>
  <si>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</si>
  <si>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</si>
  <si>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</si>
  <si>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</si>
  <si>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</si>
  <si>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</si>
  <si>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</si>
  <si>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</si>
  <si>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</si>
  <si>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</si>
  <si>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</si>
  <si>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</si>
  <si>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</si>
  <si>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</si>
  <si>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</si>
  <si>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</si>
  <si>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</si>
  <si>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</si>
  <si>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</si>
  <si>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</si>
  <si>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</si>
  <si>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</si>
  <si>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</si>
  <si>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</si>
  <si>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</si>
  <si>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</si>
  <si>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</si>
  <si>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</si>
  <si>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</si>
  <si>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</si>
  <si>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</si>
  <si>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</si>
  <si>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</si>
  <si>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</si>
  <si>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</si>
  <si>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</si>
  <si>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</si>
  <si>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</si>
  <si>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</si>
  <si>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</si>
  <si>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</si>
  <si>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</si>
  <si>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</si>
  <si>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</si>
  <si>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</si>
  <si>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</si>
  <si>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</si>
  <si>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</si>
  <si>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</si>
  <si>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</si>
  <si>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</si>
  <si>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</si>
  <si>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</si>
  <si>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</si>
  <si>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</si>
  <si>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</si>
  <si>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</si>
  <si>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</si>
  <si>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</si>
  <si>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</si>
  <si>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</si>
  <si>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</si>
  <si>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</si>
  <si>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</si>
  <si>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</si>
  <si>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</si>
  <si>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</si>
  <si>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</si>
  <si>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</si>
  <si>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</si>
  <si>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</si>
  <si>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</si>
  <si>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</si>
  <si>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</si>
  <si>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</si>
  <si>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</si>
  <si>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</si>
  <si>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</si>
  <si>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</si>
  <si>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</si>
  <si>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</si>
  <si>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</si>
  <si>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</si>
  <si>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</si>
  <si>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</si>
  <si>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</si>
  <si>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</si>
  <si>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</si>
  <si>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</si>
  <si>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</si>
  <si>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</si>
  <si>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</si>
  <si>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</si>
  <si>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</si>
  <si>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</si>
  <si>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</si>
  <si>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</si>
  <si>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</si>
  <si>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</si>
  <si>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</si>
  <si>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</si>
  <si>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</si>
  <si>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</si>
  <si>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</si>
  <si>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</si>
  <si>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</si>
  <si>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</si>
  <si>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</si>
  <si>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</si>
  <si>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</si>
  <si>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</si>
  <si>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</si>
  <si>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</si>
  <si>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</si>
  <si>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</si>
  <si>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</si>
  <si>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</si>
  <si>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</si>
  <si>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</si>
  <si>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</si>
  <si>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</si>
  <si>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</si>
  <si>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</si>
  <si>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</si>
  <si>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</si>
  <si>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</si>
  <si>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</si>
  <si>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</si>
  <si>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</si>
  <si>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</si>
  <si>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</si>
  <si>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</si>
  <si>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</si>
  <si>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</si>
  <si>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</si>
  <si>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</si>
  <si>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</si>
  <si>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</si>
  <si>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</si>
  <si>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</si>
  <si>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</si>
  <si>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</si>
  <si>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</si>
  <si>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</si>
  <si>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</si>
  <si>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</si>
  <si>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</si>
  <si>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</si>
  <si>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</si>
  <si>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</si>
  <si>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</si>
  <si>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</si>
  <si>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</si>
  <si>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</si>
  <si>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</si>
  <si>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</si>
  <si>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</si>
  <si>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</si>
  <si>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</si>
  <si>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</si>
  <si>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</si>
  <si>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</si>
  <si>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</si>
  <si>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</si>
  <si>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</si>
  <si>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</si>
  <si>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</si>
  <si>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</si>
  <si>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</si>
  <si>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</si>
  <si>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</si>
  <si>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</si>
  <si>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</si>
  <si>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</si>
  <si>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</si>
  <si>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</si>
  <si>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</si>
  <si>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</si>
  <si>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</si>
  <si>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</si>
  <si>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</si>
  <si>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</si>
  <si>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</si>
  <si>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</si>
  <si>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</si>
  <si>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</si>
  <si>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</si>
  <si>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</si>
  <si>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</si>
  <si>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</si>
  <si>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</si>
  <si>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</si>
  <si>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</si>
  <si>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</si>
  <si>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</si>
  <si>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</si>
  <si>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</si>
  <si>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</si>
  <si>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</si>
  <si>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</si>
  <si>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</si>
  <si>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</si>
  <si>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</si>
  <si>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</si>
  <si>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</si>
  <si>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</si>
  <si>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</si>
  <si>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</si>
  <si>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</si>
  <si>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</si>
  <si>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</si>
  <si>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</si>
  <si>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</si>
  <si>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</si>
  <si>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</si>
  <si>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</si>
  <si>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</si>
  <si>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</si>
  <si>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</si>
  <si>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</si>
  <si>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</si>
  <si>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</si>
  <si>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</si>
  <si>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</si>
  <si>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</si>
  <si>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</si>
  <si>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</si>
  <si>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</si>
  <si>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</si>
  <si>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</si>
  <si>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</si>
  <si>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</si>
  <si>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</si>
  <si>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</si>
  <si>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</si>
  <si>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</si>
  <si>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</si>
  <si>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</si>
  <si>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</si>
  <si>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</si>
  <si>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</si>
  <si>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</si>
  <si>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</si>
  <si>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</si>
  <si>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</si>
  <si>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</si>
  <si>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</si>
  <si>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</si>
  <si>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</si>
  <si>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</si>
  <si>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</si>
  <si>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</si>
  <si>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</si>
  <si>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</si>
  <si>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</si>
  <si>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</si>
  <si>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</si>
  <si>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</si>
  <si>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</si>
  <si>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</si>
  <si>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</si>
  <si>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</si>
  <si>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</si>
  <si>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</si>
  <si>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</si>
  <si>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</si>
  <si>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</si>
  <si>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</si>
  <si>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</si>
  <si>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</si>
  <si>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</si>
  <si>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</si>
  <si>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</si>
  <si>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</si>
  <si>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</si>
  <si>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</si>
  <si>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</si>
  <si>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</si>
  <si>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</si>
  <si>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</si>
  <si>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</si>
  <si>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</si>
  <si>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</si>
  <si>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</si>
  <si>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</si>
  <si>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</si>
  <si>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</si>
  <si>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</si>
  <si>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</si>
  <si>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</si>
  <si>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</si>
  <si>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</si>
  <si>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</si>
  <si>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</si>
  <si>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</si>
  <si>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</si>
  <si>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</si>
  <si>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</si>
  <si>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</si>
  <si>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</si>
  <si>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</si>
  <si>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</si>
  <si>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</si>
  <si>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</si>
  <si>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</si>
  <si>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</si>
  <si>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</si>
  <si>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</si>
  <si>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</si>
  <si>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</si>
  <si>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</si>
  <si>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</si>
  <si>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</si>
  <si>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</si>
  <si>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</si>
  <si>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</si>
  <si>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</si>
  <si>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</si>
  <si>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</si>
  <si>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</si>
  <si>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</si>
  <si>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</si>
  <si>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</si>
  <si>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</si>
  <si>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</si>
  <si>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</si>
  <si>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</si>
  <si>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</si>
  <si>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</si>
  <si>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</si>
  <si>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</si>
  <si>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</si>
  <si>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</si>
  <si>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</si>
  <si>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</si>
  <si>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</si>
  <si>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</si>
  <si>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</si>
  <si>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</si>
  <si>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</si>
  <si>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</si>
  <si>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</si>
  <si>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</si>
  <si>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</si>
  <si>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</si>
  <si>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</si>
  <si>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</si>
  <si>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</si>
  <si>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</si>
  <si>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</si>
  <si>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</si>
  <si>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</si>
  <si>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</si>
  <si>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</si>
  <si>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</si>
  <si>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</si>
  <si>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</si>
  <si>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</si>
  <si>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</si>
  <si>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</si>
  <si>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</si>
  <si>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</si>
  <si>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</si>
  <si>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</si>
  <si>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</si>
  <si>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</si>
  <si>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</si>
  <si>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</si>
  <si>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</si>
  <si>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</si>
  <si>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</si>
  <si>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</si>
  <si>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</si>
  <si>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</si>
  <si>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</si>
  <si>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</si>
  <si>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</si>
  <si>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</si>
  <si>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</si>
  <si>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</si>
  <si>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</si>
  <si>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</si>
  <si>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</si>
  <si>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</si>
  <si>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</si>
  <si>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</si>
  <si>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</si>
  <si>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</si>
  <si>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</si>
  <si>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</si>
  <si>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</si>
  <si>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</si>
  <si>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</si>
  <si>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</si>
  <si>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</si>
  <si>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</si>
  <si>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</si>
  <si>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</si>
  <si>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</si>
  <si>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</si>
  <si>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</si>
  <si>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</si>
  <si>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</si>
  <si>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</si>
  <si>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</si>
  <si>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</si>
  <si>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</si>
  <si>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</si>
  <si>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</si>
  <si>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</si>
  <si>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</si>
  <si>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</si>
  <si>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</si>
  <si>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</si>
  <si>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</si>
  <si>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</si>
  <si>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</si>
  <si>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</si>
  <si>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</si>
  <si>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</si>
  <si>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</si>
  <si>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</si>
  <si>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</si>
  <si>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</si>
  <si>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</si>
  <si>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</si>
  <si>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</si>
  <si>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</si>
  <si>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</si>
  <si>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</si>
  <si>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</si>
  <si>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</si>
  <si>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</si>
  <si>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</si>
  <si>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</si>
  <si>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</si>
  <si>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</si>
  <si>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</si>
  <si>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</si>
  <si>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</si>
  <si>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</si>
  <si>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</si>
  <si>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</si>
  <si>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</si>
  <si>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</si>
  <si>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</si>
  <si>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</si>
  <si>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</si>
  <si>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</si>
  <si>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</si>
  <si>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</si>
  <si>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</si>
  <si>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</si>
  <si>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</si>
  <si>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</si>
  <si>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</si>
  <si>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</si>
  <si>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</si>
  <si>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</si>
  <si>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</si>
  <si>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</si>
  <si>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</si>
  <si>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</si>
  <si>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</si>
  <si>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</si>
  <si>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</si>
  <si>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</si>
  <si>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</si>
  <si>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</si>
  <si>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</si>
  <si>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</si>
  <si>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</si>
  <si>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</si>
  <si>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</si>
  <si>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</si>
  <si>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</si>
  <si>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</si>
  <si>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</si>
  <si>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</si>
  <si>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</si>
  <si>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</si>
  <si>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</si>
  <si>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</si>
  <si>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</si>
  <si>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</si>
  <si>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</si>
  <si>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</si>
  <si>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</si>
  <si>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</si>
  <si>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</si>
  <si>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</si>
  <si>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</si>
  <si>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</si>
  <si>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</si>
  <si>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</si>
  <si>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</si>
  <si>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</si>
  <si>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</si>
  <si>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</si>
  <si>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</si>
  <si>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</si>
  <si>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</si>
  <si>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</si>
  <si>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</si>
  <si>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</si>
  <si>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</si>
  <si>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</si>
  <si>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</si>
  <si>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</si>
  <si>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</si>
  <si>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</si>
  <si>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</si>
  <si>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</si>
  <si>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</si>
  <si>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</si>
  <si>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</si>
  <si>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</si>
  <si>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</si>
  <si>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</si>
  <si>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</si>
  <si>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</si>
  <si>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</si>
  <si>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</si>
  <si>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</si>
  <si>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</si>
  <si>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</si>
  <si>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</si>
  <si>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</si>
  <si>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</si>
  <si>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</si>
  <si>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</si>
  <si>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</si>
  <si>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</si>
  <si>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</si>
  <si>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</si>
  <si>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</si>
  <si>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</si>
  <si>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</si>
  <si>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</si>
  <si>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</si>
  <si>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</si>
  <si>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</si>
  <si>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</si>
  <si>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</si>
  <si>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</si>
  <si>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</si>
  <si>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</si>
  <si>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</si>
  <si>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</si>
  <si>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</si>
  <si>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</si>
  <si>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</si>
  <si>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</si>
  <si>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</si>
  <si>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</si>
  <si>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</si>
  <si>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</si>
  <si>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</si>
  <si>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</si>
  <si>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</si>
  <si>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</si>
  <si>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</si>
  <si>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</si>
  <si>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</si>
  <si>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</si>
  <si>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</si>
  <si>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</si>
  <si>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</si>
  <si>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</si>
  <si>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</si>
  <si>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</si>
  <si>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</si>
  <si>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</si>
  <si>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</si>
  <si>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</si>
  <si>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</si>
  <si>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</si>
  <si>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</si>
  <si>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</si>
  <si>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</si>
  <si>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</si>
  <si>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</si>
  <si>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</si>
  <si>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</si>
  <si>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</si>
  <si>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</si>
  <si>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</si>
  <si>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</si>
  <si>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</si>
  <si>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</si>
  <si>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</si>
  <si>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</si>
  <si>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</si>
  <si>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</si>
  <si>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</si>
  <si>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</si>
  <si>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</si>
  <si>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</si>
  <si>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</si>
  <si>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</si>
  <si>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</si>
  <si>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</si>
  <si>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</si>
  <si>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</si>
  <si>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</si>
  <si>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</si>
  <si>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</si>
  <si>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</si>
  <si>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</si>
  <si>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</si>
  <si>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</si>
  <si>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</si>
  <si>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</si>
  <si>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</si>
  <si>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</si>
  <si>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</si>
  <si>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</si>
  <si>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</si>
  <si>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</si>
  <si>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</si>
  <si>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</si>
  <si>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</si>
  <si>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</si>
  <si>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</si>
  <si>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</si>
  <si>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</si>
  <si>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</si>
  <si>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</si>
  <si>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</si>
  <si>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</si>
  <si>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</si>
  <si>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</si>
  <si>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</si>
  <si>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</si>
  <si>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</si>
  <si>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</si>
  <si>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</si>
  <si>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</si>
  <si>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</si>
  <si>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</si>
  <si>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</si>
  <si>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</si>
  <si>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</si>
  <si>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</si>
  <si>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</si>
  <si>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</si>
  <si>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</si>
  <si>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</si>
  <si>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</si>
  <si>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</si>
  <si>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</si>
  <si>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</si>
  <si>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</si>
  <si>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</si>
  <si>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</si>
  <si>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</si>
  <si>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</si>
  <si>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</si>
  <si>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</si>
  <si>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</si>
  <si>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</si>
  <si>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</si>
  <si>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</si>
  <si>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</si>
  <si>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</si>
  <si>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</si>
  <si>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</si>
  <si>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</si>
  <si>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</si>
  <si>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</si>
  <si>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</si>
  <si>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</si>
  <si>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</si>
  <si>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</si>
  <si>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</si>
  <si>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</si>
  <si>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</si>
  <si>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</si>
  <si>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</si>
  <si>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</si>
  <si>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</si>
  <si>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</si>
  <si>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</si>
  <si>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</si>
  <si>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</si>
  <si>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</si>
  <si>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</si>
  <si>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</si>
  <si>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</si>
  <si>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</si>
  <si>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</si>
  <si>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</si>
  <si>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</si>
  <si>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</si>
  <si>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</si>
  <si>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</si>
  <si>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</si>
  <si>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</si>
  <si>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</si>
  <si>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</si>
  <si>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</si>
  <si>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</si>
  <si>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</si>
  <si>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</si>
  <si>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</si>
  <si>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</si>
  <si>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</si>
  <si>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</si>
  <si>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</si>
  <si>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</si>
  <si>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</si>
  <si>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</si>
  <si>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</si>
  <si>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</si>
  <si>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</si>
  <si>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</si>
  <si>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</si>
  <si>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</si>
  <si>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</si>
  <si>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</si>
  <si>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</si>
  <si>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</si>
  <si>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</si>
  <si>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</si>
  <si>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</si>
  <si>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</si>
  <si>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</si>
  <si>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</si>
  <si>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</si>
  <si>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</si>
  <si>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</si>
  <si>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</si>
  <si>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</si>
  <si>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</si>
  <si>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</si>
  <si>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</si>
  <si>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</si>
  <si>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</si>
  <si>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</si>
  <si>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</si>
  <si>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</si>
  <si>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</si>
  <si>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</si>
  <si>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</si>
  <si>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</si>
  <si>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</si>
  <si>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</si>
  <si>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</si>
  <si>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</si>
  <si>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</si>
  <si>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</si>
  <si>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</si>
  <si>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</si>
  <si>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</si>
  <si>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</si>
  <si>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</si>
  <si>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</si>
  <si>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</si>
  <si>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</si>
  <si>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</si>
  <si>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</si>
  <si>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</si>
  <si>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</si>
  <si>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</si>
  <si>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</si>
  <si>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</si>
  <si>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</si>
  <si>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</si>
  <si>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</si>
  <si>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</si>
  <si>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</si>
  <si>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</si>
  <si>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</si>
  <si>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</si>
  <si>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</si>
  <si>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</si>
  <si>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</si>
  <si>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</si>
  <si>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</si>
  <si>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</si>
  <si>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</si>
  <si>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</si>
  <si>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</si>
  <si>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</si>
  <si>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</si>
  <si>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</si>
  <si>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</si>
  <si>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</si>
  <si>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</si>
  <si>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</si>
  <si>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</si>
  <si>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</si>
  <si>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</si>
  <si>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</si>
  <si>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</si>
  <si>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</si>
  <si>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</si>
  <si>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</si>
  <si>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</si>
  <si>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</si>
  <si>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</si>
  <si>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</si>
  <si>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</si>
  <si>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</si>
  <si>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</si>
  <si>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</si>
  <si>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</si>
  <si>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</si>
  <si>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</si>
  <si>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</si>
  <si>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</si>
  <si>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</si>
  <si>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</si>
  <si>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</si>
  <si>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</si>
  <si>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</si>
  <si>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</si>
  <si>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</si>
  <si>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</si>
  <si>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</si>
  <si>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</si>
  <si>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</si>
  <si>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</si>
  <si>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</si>
  <si>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</si>
  <si>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</si>
  <si>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</si>
  <si>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</si>
  <si>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</si>
  <si>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</si>
  <si>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</si>
  <si>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</si>
  <si>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</si>
  <si>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</si>
  <si>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</si>
  <si>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</si>
  <si>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</si>
  <si>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</si>
  <si>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</si>
  <si>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</si>
  <si>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</si>
  <si>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</si>
  <si>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</si>
  <si>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</si>
  <si>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</si>
  <si>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</si>
  <si>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</si>
  <si>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</si>
  <si>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</si>
  <si>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</si>
  <si>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</si>
  <si>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</si>
  <si>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</si>
  <si>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</si>
  <si>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</si>
  <si>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</si>
  <si>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</si>
  <si>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</si>
  <si>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</si>
  <si>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</si>
  <si>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</si>
  <si>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</si>
  <si>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</si>
  <si>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</si>
  <si>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</si>
  <si>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</si>
  <si>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</si>
  <si>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</si>
  <si>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</si>
  <si>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</si>
  <si>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</si>
  <si>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</si>
  <si>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</si>
  <si>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</si>
  <si>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</si>
  <si>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</si>
  <si>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</si>
  <si>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</si>
  <si>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</si>
  <si>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</si>
  <si>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</si>
  <si>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</si>
  <si>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</si>
  <si>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</si>
  <si>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</si>
  <si>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</si>
  <si>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</si>
  <si>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</si>
  <si>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</si>
  <si>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</si>
  <si>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</si>
  <si>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</si>
  <si>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</si>
  <si>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</si>
  <si>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</si>
  <si>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</si>
  <si>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</si>
  <si>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</si>
  <si>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</si>
  <si>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</si>
  <si>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</si>
  <si>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</si>
  <si>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</si>
  <si>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</si>
  <si>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</si>
  <si>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</si>
  <si>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</si>
  <si>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</si>
  <si>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</si>
  <si>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</si>
  <si>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</si>
  <si>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</si>
  <si>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</si>
  <si>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</si>
  <si>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</si>
  <si>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</si>
  <si>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</si>
  <si>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</si>
  <si>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</si>
  <si>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</si>
  <si>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</si>
  <si>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</si>
  <si>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</si>
  <si>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</si>
  <si>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</si>
  <si>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</si>
  <si>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</si>
  <si>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</si>
  <si>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</si>
  <si>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</si>
  <si>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</si>
  <si>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</si>
  <si>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</si>
  <si>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</si>
  <si>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</si>
  <si>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</si>
  <si>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</si>
  <si>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Facturacion Olfa Experience + Emannar - En Miles de Pesos</t>
  </si>
  <si>
    <t>Cumplimiento cantidad de propuestas nuevas Clientes</t>
  </si>
  <si>
    <t>Cumplimiento Cantidad de Propuestas nuevas Clientes</t>
  </si>
  <si>
    <t>Cantidad mensajes producidos</t>
  </si>
  <si>
    <t>Desinstalaciones Voice-Musical-Visual - En Miles de Pesos</t>
  </si>
  <si>
    <t>Cumplimiento Facturacion Emannar vendedores - Miles de Pesos</t>
  </si>
  <si>
    <t>Costo de Venta Emannar - Miles de Pesos</t>
  </si>
  <si>
    <t>RESULTADOS AÑO 2026</t>
  </si>
  <si>
    <t>datos2026</t>
  </si>
  <si>
    <t>Utilidad Operacional Venezuela - Dolares</t>
  </si>
  <si>
    <t>Cumpliento Recaudo Cartera Venezuela - Dolares</t>
  </si>
  <si>
    <t>Total Ventas Nuevas Venezuela - Dolares</t>
  </si>
  <si>
    <t>Total Desinstalaciones Venezuela - Dolares</t>
  </si>
  <si>
    <t>Total Facturacion Venezuela - Dolares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</si>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</sst>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2"/>
      <tableStyleElement type="headerRow" dxfId="211"/>
      <tableStyleElement type="firstRowStripe" dxfId="210"/>
    </tableStyle>
    <tableStyle name="TableStyleQueryInfo" pivot="0" count="3" xr9:uid="{00000000-0011-0000-FFFF-FFFF01000000}">
      <tableStyleElement type="wholeTable" dxfId="209"/>
      <tableStyleElement type="headerRow" dxfId="208"/>
      <tableStyleElement type="firstRowStripe" dxfId="207"/>
    </tableStyle>
    <tableStyle name="TableStyleQueryPreview" pivot="0" count="3" xr9:uid="{00000000-0011-0000-FFFF-FFFF02000000}">
      <tableStyleElement type="wholeTable" dxfId="206"/>
      <tableStyleElement type="headerRow" dxfId="205"/>
      <tableStyleElement type="firstRowStripe" dxfId="204"/>
    </tableStyle>
    <tableStyle name="TableStyleQueryResult" pivot="0" count="3" xr9:uid="{00000000-0011-0000-FFFF-FFFF03000000}">
      <tableStyleElement type="wholeTable" dxfId="203"/>
      <tableStyleElement type="headerRow" dxfId="202"/>
      <tableStyleElement type="firstRowStripe" dxfId="20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A5E0F73B-8612-4F0B-AD76-312E7409EAE4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200" dataDxfId="199">
  <autoFilter ref="A1:Z1015" xr:uid="{00000000-0009-0000-0100-000001000000}"/>
  <tableColumns count="26">
    <tableColumn id="53" xr3:uid="{00000000-0010-0000-0000-000035000000}" uniqueName="53" name="cdgo_indicador" queryTableFieldId="1" dataDxfId="198"/>
    <tableColumn id="54" xr3:uid="{00000000-0010-0000-0000-000036000000}" uniqueName="54" name="nombre_indicador" queryTableFieldId="2" dataDxfId="197"/>
    <tableColumn id="55" xr3:uid="{00000000-0010-0000-0000-000037000000}" uniqueName="55" name="meta_ene" queryTableFieldId="3" dataDxfId="196"/>
    <tableColumn id="56" xr3:uid="{00000000-0010-0000-0000-000038000000}" uniqueName="56" name="meta_feb" queryTableFieldId="4" dataDxfId="195"/>
    <tableColumn id="57" xr3:uid="{00000000-0010-0000-0000-000039000000}" uniqueName="57" name="meta_mar" queryTableFieldId="5" dataDxfId="194"/>
    <tableColumn id="58" xr3:uid="{00000000-0010-0000-0000-00003A000000}" uniqueName="58" name="meta_abr" queryTableFieldId="6" dataDxfId="193"/>
    <tableColumn id="59" xr3:uid="{00000000-0010-0000-0000-00003B000000}" uniqueName="59" name="meta_may" queryTableFieldId="7" dataDxfId="192"/>
    <tableColumn id="60" xr3:uid="{00000000-0010-0000-0000-00003C000000}" uniqueName="60" name="meta_jun" queryTableFieldId="8" dataDxfId="191"/>
    <tableColumn id="61" xr3:uid="{00000000-0010-0000-0000-00003D000000}" uniqueName="61" name="meta_jul" queryTableFieldId="9" dataDxfId="190"/>
    <tableColumn id="62" xr3:uid="{00000000-0010-0000-0000-00003E000000}" uniqueName="62" name="meta_ago" queryTableFieldId="10" dataDxfId="189"/>
    <tableColumn id="63" xr3:uid="{00000000-0010-0000-0000-00003F000000}" uniqueName="63" name="meta_sep" queryTableFieldId="11" dataDxfId="188"/>
    <tableColumn id="64" xr3:uid="{00000000-0010-0000-0000-000040000000}" uniqueName="64" name="meta_oct" queryTableFieldId="12" dataDxfId="187"/>
    <tableColumn id="65" xr3:uid="{00000000-0010-0000-0000-000041000000}" uniqueName="65" name="meta_nov" queryTableFieldId="13" dataDxfId="186"/>
    <tableColumn id="66" xr3:uid="{00000000-0010-0000-0000-000042000000}" uniqueName="66" name="meta_dic" queryTableFieldId="14" dataDxfId="185"/>
    <tableColumn id="67" xr3:uid="{00000000-0010-0000-0000-000043000000}" uniqueName="67" name="real_ene" queryTableFieldId="15" dataDxfId="184"/>
    <tableColumn id="68" xr3:uid="{00000000-0010-0000-0000-000044000000}" uniqueName="68" name="real_feb" queryTableFieldId="16" dataDxfId="183"/>
    <tableColumn id="69" xr3:uid="{00000000-0010-0000-0000-000045000000}" uniqueName="69" name="real_mar" queryTableFieldId="17" dataDxfId="182"/>
    <tableColumn id="70" xr3:uid="{00000000-0010-0000-0000-000046000000}" uniqueName="70" name="real_abr" queryTableFieldId="18" dataDxfId="181"/>
    <tableColumn id="71" xr3:uid="{00000000-0010-0000-0000-000047000000}" uniqueName="71" name="real_may" queryTableFieldId="19" dataDxfId="180"/>
    <tableColumn id="72" xr3:uid="{00000000-0010-0000-0000-000048000000}" uniqueName="72" name="real_jun" queryTableFieldId="20" dataDxfId="179"/>
    <tableColumn id="73" xr3:uid="{00000000-0010-0000-0000-000049000000}" uniqueName="73" name="real_jul" queryTableFieldId="21" dataDxfId="178"/>
    <tableColumn id="74" xr3:uid="{00000000-0010-0000-0000-00004A000000}" uniqueName="74" name="real_ago" queryTableFieldId="22" dataDxfId="177"/>
    <tableColumn id="75" xr3:uid="{00000000-0010-0000-0000-00004B000000}" uniqueName="75" name="real_sep" queryTableFieldId="23" dataDxfId="176"/>
    <tableColumn id="76" xr3:uid="{00000000-0010-0000-0000-00004C000000}" uniqueName="76" name="real_oct" queryTableFieldId="24" dataDxfId="175"/>
    <tableColumn id="77" xr3:uid="{00000000-0010-0000-0000-00004D000000}" uniqueName="77" name="real_nov" queryTableFieldId="25" dataDxfId="174"/>
    <tableColumn id="78" xr3:uid="{00000000-0010-0000-0000-00004E000000}" uniqueName="78" name="real_dic" queryTableFieldId="26" dataDxfId="173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2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501" tableType="queryTable" totalsRowShown="0">
  <autoFilter ref="A1:Z1501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1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04896A6-67B0-4ED8-8D1E-99B6E326DE91}" name="Ventas_Nuevas_Desinstalaciones__202211121013" displayName="Ventas_Nuevas_Desinstalaciones__202211121013" ref="A1:Z886" tableType="queryTable" totalsRowShown="0">
  <autoFilter ref="A1:Z886" xr:uid="{877165F6-CC54-4D11-8A8E-F2E340AFB2E3}"/>
  <tableColumns count="26">
    <tableColumn id="1" xr3:uid="{AFCBCA14-DEC2-4EF1-BFBB-296520DA114F}" uniqueName="1" name="cdgo_indicador" queryTableFieldId="1"/>
    <tableColumn id="2" xr3:uid="{D1C675E5-058C-4390-ADEF-DE6D10452083}" uniqueName="2" name="nombre_indicador" queryTableFieldId="2" dataDxfId="0"/>
    <tableColumn id="3" xr3:uid="{C2F4F85B-7FF0-426A-A04A-A898B2AA398F}" uniqueName="3" name="meta_ene" queryTableFieldId="3"/>
    <tableColumn id="4" xr3:uid="{97EEED94-CEAE-4511-911D-2F50F99CCAEC}" uniqueName="4" name="meta_feb" queryTableFieldId="4"/>
    <tableColumn id="5" xr3:uid="{050D4C08-6D53-4617-80FF-4409862381AA}" uniqueName="5" name="meta_mar" queryTableFieldId="5"/>
    <tableColumn id="6" xr3:uid="{F614296B-D363-4B0D-9677-2F62E15354F7}" uniqueName="6" name="meta_abr" queryTableFieldId="6"/>
    <tableColumn id="7" xr3:uid="{9B5EFBA3-2BA3-4405-ADB7-E52A83AC6F1D}" uniqueName="7" name="meta_may" queryTableFieldId="7"/>
    <tableColumn id="8" xr3:uid="{A252CFDD-8D5B-4161-9846-FCE62509CDD3}" uniqueName="8" name="meta_jun" queryTableFieldId="8"/>
    <tableColumn id="9" xr3:uid="{54382DD6-5FC4-4BC5-865C-99A822642BAE}" uniqueName="9" name="meta_jul" queryTableFieldId="9"/>
    <tableColumn id="10" xr3:uid="{967800FF-CD1E-4185-A3F2-70A87F45BA0E}" uniqueName="10" name="meta_ago" queryTableFieldId="10"/>
    <tableColumn id="11" xr3:uid="{6EB77FB3-BDBD-49F6-A2AE-3D1FF3186901}" uniqueName="11" name="meta_sep" queryTableFieldId="11"/>
    <tableColumn id="12" xr3:uid="{F15032DF-FD0F-440D-86F6-D251163785F3}" uniqueName="12" name="meta_oct" queryTableFieldId="12"/>
    <tableColumn id="13" xr3:uid="{2AF38BF8-69D9-4445-8A95-946089DE7691}" uniqueName="13" name="meta_nov" queryTableFieldId="13"/>
    <tableColumn id="14" xr3:uid="{014C2D5F-113C-4BF4-8625-E8CDA770858D}" uniqueName="14" name="meta_dic" queryTableFieldId="14"/>
    <tableColumn id="15" xr3:uid="{35A2DA84-8458-4875-99B0-FE4122CA890B}" uniqueName="15" name="real_ene" queryTableFieldId="15"/>
    <tableColumn id="16" xr3:uid="{65603773-062C-4EA8-8F02-7EDA0B332DC4}" uniqueName="16" name="real_feb" queryTableFieldId="16"/>
    <tableColumn id="17" xr3:uid="{2BF3F8ED-F728-4A6E-9545-33BE1ADE8272}" uniqueName="17" name="real_mar" queryTableFieldId="17"/>
    <tableColumn id="18" xr3:uid="{881FD296-80F5-4136-A646-94136FBEF6BE}" uniqueName="18" name="real_abr" queryTableFieldId="18"/>
    <tableColumn id="19" xr3:uid="{FF834DE8-F236-4281-8014-924E79FE3864}" uniqueName="19" name="real_may" queryTableFieldId="19"/>
    <tableColumn id="20" xr3:uid="{A5FBD4E7-CF86-4C19-9300-2398E07BAFCA}" uniqueName="20" name="real_jun" queryTableFieldId="20"/>
    <tableColumn id="21" xr3:uid="{88ADF2B1-74E5-4D7A-9020-D111E6F5C37A}" uniqueName="21" name="real_jul" queryTableFieldId="21"/>
    <tableColumn id="22" xr3:uid="{23FF8C42-F31A-44D9-97B2-57AC5C6F6E3E}" uniqueName="22" name="real_ago" queryTableFieldId="22"/>
    <tableColumn id="23" xr3:uid="{5CF2BE7E-C08A-4C49-9EAE-81B920B5422B}" uniqueName="23" name="real_sep" queryTableFieldId="23"/>
    <tableColumn id="24" xr3:uid="{6AF710D7-776B-4BBF-B8E4-86CAE19A7822}" uniqueName="24" name="real_oct" queryTableFieldId="24"/>
    <tableColumn id="25" xr3:uid="{C200680D-FEC6-4095-A558-1A1670BE4EBD}" uniqueName="25" name="real_nov" queryTableFieldId="25"/>
    <tableColumn id="26" xr3:uid="{49FF80DA-9CA6-463A-877D-25D6C3BBE7E7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2" dataDxfId="171">
  <autoFilter ref="A1:Z1584" xr:uid="{10A7A218-76EB-4401-9E31-6139FCFC1D6A}"/>
  <tableColumns count="26">
    <tableColumn id="1" xr3:uid="{6C824A88-684D-449B-95A3-BB8F89D79E94}" name="cdgo_indicador" dataDxfId="170"/>
    <tableColumn id="2" xr3:uid="{C3C1FC2E-49CB-49E2-B135-DDB76EF95B50}" name="nombre_indicador" dataDxfId="169"/>
    <tableColumn id="3" xr3:uid="{8581DE4B-5FEF-4DBD-B87E-5EC48D4EE1FD}" name="meta_ene" dataDxfId="168"/>
    <tableColumn id="4" xr3:uid="{8BCA4F4C-B643-4775-8A85-592911FC57BB}" name="meta_feb" dataDxfId="167"/>
    <tableColumn id="5" xr3:uid="{FAB348A6-F098-45F9-AE38-4E5DC18FA53F}" name="meta_mar" dataDxfId="166"/>
    <tableColumn id="6" xr3:uid="{8FA83840-B661-4EC4-8360-A90340E04C1A}" name="meta_abr" dataDxfId="165"/>
    <tableColumn id="7" xr3:uid="{3CDDA93A-F36F-4207-80A8-A0F913FC9E2C}" name="meta_may" dataDxfId="164"/>
    <tableColumn id="8" xr3:uid="{BF4C25BF-9E8C-4FDD-83B8-5C4F8B7CEEFC}" name="meta_jun" dataDxfId="163"/>
    <tableColumn id="9" xr3:uid="{3CC7A16C-F00F-4725-AF2F-D01252E55C93}" name="meta_jul" dataDxfId="162"/>
    <tableColumn id="10" xr3:uid="{08ECE03E-C002-4189-9C7F-515548DF2A47}" name="meta_ago" dataDxfId="161"/>
    <tableColumn id="11" xr3:uid="{0D8C7010-4462-4BFB-8074-8CB461A478D6}" name="meta_sep" dataDxfId="160"/>
    <tableColumn id="12" xr3:uid="{36AFF522-48FA-4423-8CD8-416640A1988F}" name="meta_oct" dataDxfId="159"/>
    <tableColumn id="13" xr3:uid="{44FFD310-09CF-4B6F-B61F-347F195A4272}" name="meta_nov" dataDxfId="158"/>
    <tableColumn id="14" xr3:uid="{2005CE4F-0642-4F21-BC87-8E1DE49EEFF1}" name="meta_dic" dataDxfId="157"/>
    <tableColumn id="15" xr3:uid="{B24F50DF-28B4-4A4C-B9C9-F8D932DB05B7}" name="real_ene" dataDxfId="156"/>
    <tableColumn id="16" xr3:uid="{8E22D08C-F531-4454-910E-FC6DCF19FC79}" name="real_feb" dataDxfId="155"/>
    <tableColumn id="17" xr3:uid="{CB7FE10B-C0B8-4805-970A-5636D3A816C3}" name="real_mar" dataDxfId="154"/>
    <tableColumn id="18" xr3:uid="{FE519F84-D74E-44EC-A59B-C0365A2D9A38}" name="real_abr" dataDxfId="153"/>
    <tableColumn id="19" xr3:uid="{6FD4A470-2533-4356-A4B2-C6C6892491C0}" name="real_may" dataDxfId="152"/>
    <tableColumn id="20" xr3:uid="{0DC2EF84-6F29-42AF-8C72-DC881CD74122}" name="real_jun" dataDxfId="151"/>
    <tableColumn id="21" xr3:uid="{29F4313A-2CDB-4001-98DD-6A87F2C54A2A}" name="real_jul" dataDxfId="150"/>
    <tableColumn id="22" xr3:uid="{D4F44953-8A31-40B6-9768-CCF5BAF0E397}" name="real_ago" dataDxfId="149"/>
    <tableColumn id="23" xr3:uid="{D6C0C42D-FAC2-42E5-AB53-6A01826186FD}" name="real_sep" dataDxfId="148"/>
    <tableColumn id="24" xr3:uid="{E246233B-164B-49FC-88BE-54F93BC39CD5}" name="real_oct" dataDxfId="147"/>
    <tableColumn id="25" xr3:uid="{BC8557EE-6AD8-40D8-A9E2-7AEFD535E1F3}" name="real_nov" dataDxfId="146"/>
    <tableColumn id="26" xr3:uid="{4AA8AA94-F5D2-4DCF-AB36-33C8015DC7B3}" name="real_dic" dataDxfId="145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4" dataDxfId="143">
  <autoFilter ref="A1:Z990" xr:uid="{EC9368C9-12ED-41C8-8AA7-4A5CD7FAE60A}"/>
  <tableColumns count="26">
    <tableColumn id="1" xr3:uid="{3C9F6D32-F339-4D42-8D7C-A378B31966DC}" name="cdgo_indicador" dataDxfId="142"/>
    <tableColumn id="2" xr3:uid="{6E249CF8-CCAF-4C5B-A425-B2278D2CF4D6}" name="nombre_indicador" dataDxfId="141"/>
    <tableColumn id="3" xr3:uid="{86CFA034-A8DF-40E3-A0C3-7C354927A9B2}" name="meta_ene" dataDxfId="140"/>
    <tableColumn id="4" xr3:uid="{8E9378D9-7FA1-4AFA-8D3E-C690967EA28E}" name="meta_feb" dataDxfId="139"/>
    <tableColumn id="5" xr3:uid="{D219C117-6013-4319-A3C3-86EC0DEBB919}" name="meta_mar" dataDxfId="138"/>
    <tableColumn id="6" xr3:uid="{3A1A4011-6E10-47F6-91DA-12EF9EDFF2C4}" name="meta_abr" dataDxfId="137"/>
    <tableColumn id="7" xr3:uid="{A3FDC12F-18E8-4EE4-8DD1-4B01CE0206CF}" name="meta_may" dataDxfId="136"/>
    <tableColumn id="8" xr3:uid="{BC1CA5F1-CBD0-4EDF-9A6E-6A12F6F2A190}" name="meta_jun" dataDxfId="135"/>
    <tableColumn id="9" xr3:uid="{F93681D0-510D-46F1-A6C4-4E5E13510984}" name="meta_jul" dataDxfId="134"/>
    <tableColumn id="10" xr3:uid="{AF1C064D-338B-4848-840F-2AE85552DAA9}" name="meta_ago" dataDxfId="133"/>
    <tableColumn id="11" xr3:uid="{E6E9EC61-FB58-47AE-92E0-BD2FD3CAC463}" name="meta_sep" dataDxfId="132"/>
    <tableColumn id="12" xr3:uid="{BD080943-9CA8-4100-85DF-24835257B4CB}" name="meta_oct" dataDxfId="131"/>
    <tableColumn id="13" xr3:uid="{58B952ED-F12C-4E0A-A566-BE4A546FCEFC}" name="meta_nov" dataDxfId="130"/>
    <tableColumn id="14" xr3:uid="{016CC1E2-F523-4C2B-9352-557543466223}" name="meta_dic" dataDxfId="129"/>
    <tableColumn id="15" xr3:uid="{AE42D07B-B5BC-4281-9F9E-93E853F410D9}" name="real_ene" dataDxfId="128"/>
    <tableColumn id="16" xr3:uid="{3A20E25E-620D-4C8A-91C2-2DB2374D9660}" name="real_feb" dataDxfId="127"/>
    <tableColumn id="17" xr3:uid="{D3DC9EA4-A8A1-42FA-9D16-00712C1A806A}" name="real_mar" dataDxfId="126"/>
    <tableColumn id="18" xr3:uid="{44DDF2F9-B8F2-4879-9BA0-66C96E5D0E9E}" name="real_abr" dataDxfId="125"/>
    <tableColumn id="19" xr3:uid="{82074DE8-9520-4BCF-9D9B-F2DC1B52960F}" name="real_may" dataDxfId="124"/>
    <tableColumn id="20" xr3:uid="{DD9289A4-26AC-40AB-835F-52DD257CF477}" name="real_jun" dataDxfId="123"/>
    <tableColumn id="21" xr3:uid="{1EE8081E-B556-47AF-A31B-D5C0AE5E5974}" name="real_jul" dataDxfId="122"/>
    <tableColumn id="22" xr3:uid="{A81D8789-CDFF-4B50-B898-5FBAF540F6A3}" name="real_ago" dataDxfId="121"/>
    <tableColumn id="23" xr3:uid="{90A9F514-94A2-4712-8927-DFAD53FB0DBB}" name="real_sep" dataDxfId="120"/>
    <tableColumn id="24" xr3:uid="{24FA445B-1241-4A6F-B3FB-86FB4641C1A8}" name="real_oct" dataDxfId="119"/>
    <tableColumn id="25" xr3:uid="{A981EDAA-7DF7-471A-BC2C-E0EC73C713C1}" name="real_nov" dataDxfId="118"/>
    <tableColumn id="26" xr3:uid="{8D0D2898-49E2-47AF-9B1F-499EDC48FDB9}" name="real_dic" dataDxfId="117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6" dataDxfId="115">
  <autoFilter ref="A1:Z1022" xr:uid="{00000000-0009-0000-0100-000005000000}"/>
  <tableColumns count="26">
    <tableColumn id="27" xr3:uid="{00000000-0010-0000-0200-00001B000000}" uniqueName="27" name="cdgo_indicador" queryTableFieldId="1" dataDxfId="114"/>
    <tableColumn id="28" xr3:uid="{00000000-0010-0000-0200-00001C000000}" uniqueName="28" name="nombre_indicador" queryTableFieldId="2" dataDxfId="113"/>
    <tableColumn id="29" xr3:uid="{00000000-0010-0000-0200-00001D000000}" uniqueName="29" name="meta_ene" queryTableFieldId="3" dataDxfId="112"/>
    <tableColumn id="30" xr3:uid="{00000000-0010-0000-0200-00001E000000}" uniqueName="30" name="meta_feb" queryTableFieldId="4" dataDxfId="111"/>
    <tableColumn id="31" xr3:uid="{00000000-0010-0000-0200-00001F000000}" uniqueName="31" name="meta_mar" queryTableFieldId="5" dataDxfId="110"/>
    <tableColumn id="32" xr3:uid="{00000000-0010-0000-0200-000020000000}" uniqueName="32" name="meta_abr" queryTableFieldId="6" dataDxfId="109"/>
    <tableColumn id="33" xr3:uid="{00000000-0010-0000-0200-000021000000}" uniqueName="33" name="meta_may" queryTableFieldId="7" dataDxfId="108"/>
    <tableColumn id="34" xr3:uid="{00000000-0010-0000-0200-000022000000}" uniqueName="34" name="meta_jun" queryTableFieldId="8" dataDxfId="107"/>
    <tableColumn id="35" xr3:uid="{00000000-0010-0000-0200-000023000000}" uniqueName="35" name="meta_jul" queryTableFieldId="9" dataDxfId="106"/>
    <tableColumn id="36" xr3:uid="{00000000-0010-0000-0200-000024000000}" uniqueName="36" name="meta_ago" queryTableFieldId="10" dataDxfId="105"/>
    <tableColumn id="37" xr3:uid="{00000000-0010-0000-0200-000025000000}" uniqueName="37" name="meta_sep" queryTableFieldId="11" dataDxfId="104"/>
    <tableColumn id="38" xr3:uid="{00000000-0010-0000-0200-000026000000}" uniqueName="38" name="meta_oct" queryTableFieldId="12" dataDxfId="103"/>
    <tableColumn id="39" xr3:uid="{00000000-0010-0000-0200-000027000000}" uniqueName="39" name="meta_nov" queryTableFieldId="13" dataDxfId="102"/>
    <tableColumn id="40" xr3:uid="{00000000-0010-0000-0200-000028000000}" uniqueName="40" name="meta_dic" queryTableFieldId="14" dataDxfId="101"/>
    <tableColumn id="41" xr3:uid="{00000000-0010-0000-0200-000029000000}" uniqueName="41" name="real_ene" queryTableFieldId="15" dataDxfId="100"/>
    <tableColumn id="42" xr3:uid="{00000000-0010-0000-0200-00002A000000}" uniqueName="42" name="real_feb" queryTableFieldId="16" dataDxfId="99"/>
    <tableColumn id="43" xr3:uid="{00000000-0010-0000-0200-00002B000000}" uniqueName="43" name="real_mar" queryTableFieldId="17" dataDxfId="98"/>
    <tableColumn id="44" xr3:uid="{00000000-0010-0000-0200-00002C000000}" uniqueName="44" name="real_abr" queryTableFieldId="18" dataDxfId="97"/>
    <tableColumn id="45" xr3:uid="{00000000-0010-0000-0200-00002D000000}" uniqueName="45" name="real_may" queryTableFieldId="19" dataDxfId="96"/>
    <tableColumn id="46" xr3:uid="{00000000-0010-0000-0200-00002E000000}" uniqueName="46" name="real_jun" queryTableFieldId="20" dataDxfId="95"/>
    <tableColumn id="47" xr3:uid="{00000000-0010-0000-0200-00002F000000}" uniqueName="47" name="real_jul" queryTableFieldId="21" dataDxfId="94"/>
    <tableColumn id="48" xr3:uid="{00000000-0010-0000-0200-000030000000}" uniqueName="48" name="real_ago" queryTableFieldId="22" dataDxfId="93"/>
    <tableColumn id="49" xr3:uid="{00000000-0010-0000-0200-000031000000}" uniqueName="49" name="real_sep" queryTableFieldId="23" dataDxfId="92"/>
    <tableColumn id="50" xr3:uid="{00000000-0010-0000-0200-000032000000}" uniqueName="50" name="real_oct" queryTableFieldId="24" dataDxfId="91"/>
    <tableColumn id="51" xr3:uid="{00000000-0010-0000-0200-000033000000}" uniqueName="51" name="real_nov" queryTableFieldId="25" dataDxfId="90"/>
    <tableColumn id="52" xr3:uid="{00000000-0010-0000-0200-000034000000}" uniqueName="52" name="real_dic" queryTableFieldId="26" dataDxfId="89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8" dataDxfId="87">
  <autoFilter ref="A1:Z73" xr:uid="{00000000-000C-0000-FFFF-FFFF03000000}"/>
  <tableColumns count="26">
    <tableColumn id="1" xr3:uid="{0CEC0389-5BEB-4FEB-8E0E-D57402AD7CA7}" name="cdgo_indicador" dataDxfId="86"/>
    <tableColumn id="2" xr3:uid="{BFBC93E8-1F73-4A4B-BC3D-153E988339ED}" name="nombre_indicador" dataDxfId="85"/>
    <tableColumn id="3" xr3:uid="{7024944A-B8F5-48CD-9224-1919DB327E7C}" name="meta_ene" dataDxfId="84"/>
    <tableColumn id="4" xr3:uid="{B63B4A35-6B62-464F-ADFB-631C434A7967}" name="meta_feb" dataDxfId="83"/>
    <tableColumn id="5" xr3:uid="{F06BDF48-6811-4F0C-A59C-DF2965900ACD}" name="meta_mar" dataDxfId="82"/>
    <tableColumn id="6" xr3:uid="{21EC1A75-7963-4318-BB44-CD22495785F1}" name="meta_abr" dataDxfId="81"/>
    <tableColumn id="7" xr3:uid="{4F86E475-6F56-4DF5-84CB-4CD97334640E}" name="meta_may" dataDxfId="80"/>
    <tableColumn id="8" xr3:uid="{7603F5C8-CDC9-4272-96AD-B554F66B0FC0}" name="meta_jun" dataDxfId="79"/>
    <tableColumn id="9" xr3:uid="{00A7A903-A2BC-4208-9EC1-0CFF54B37F7C}" name="meta_jul" dataDxfId="78"/>
    <tableColumn id="10" xr3:uid="{A26CDC04-75C6-4774-90AB-5EC2EFD3BF90}" name="meta_ago" dataDxfId="77"/>
    <tableColumn id="11" xr3:uid="{AECF91C9-717A-45B2-92C6-59B6E248ADA4}" name="meta_sep" dataDxfId="76"/>
    <tableColumn id="12" xr3:uid="{4B74DEEE-1F04-4A36-950F-22E94FABB9BF}" name="meta_oct" dataDxfId="75"/>
    <tableColumn id="13" xr3:uid="{43496FC3-B69A-4712-AEB5-53C7992447B8}" name="meta_nov" dataDxfId="74"/>
    <tableColumn id="14" xr3:uid="{EAC3BC8D-1F6C-4853-AF95-D80CB02DE7F5}" name="meta_dic" dataDxfId="73"/>
    <tableColumn id="15" xr3:uid="{5DDF77A5-0AFC-4322-82D9-383C7EC6965D}" name="real_ene" dataDxfId="72"/>
    <tableColumn id="16" xr3:uid="{5782AC6C-AC70-4CF4-A408-260F79D0B21B}" name="real_feb" dataDxfId="71"/>
    <tableColumn id="17" xr3:uid="{CF80B7E9-723D-4473-8B7C-C8BA39E567E7}" name="real_mar" dataDxfId="70"/>
    <tableColumn id="18" xr3:uid="{C7AF603D-2A01-456D-83D5-DCEC3A850F08}" name="real_abr" dataDxfId="69"/>
    <tableColumn id="19" xr3:uid="{679DD168-CE6A-4BDC-A5EA-F5BAFB97643C}" name="real_may" dataDxfId="68"/>
    <tableColumn id="20" xr3:uid="{96B36C74-35B8-48B7-ADBB-3D85C728B4AA}" name="real_jun" dataDxfId="67"/>
    <tableColumn id="21" xr3:uid="{A63D708B-998C-4BBD-9559-D681D31C2AFE}" name="real_jul" dataDxfId="66"/>
    <tableColumn id="22" xr3:uid="{D1C3444C-F77C-4B3E-A938-7FC61DAD0B61}" name="real_ago" dataDxfId="65"/>
    <tableColumn id="23" xr3:uid="{E7EFEB04-A4AE-497F-86D6-82E9C84CA5BA}" name="real_sep" dataDxfId="64"/>
    <tableColumn id="24" xr3:uid="{BD3733AD-36DC-406A-973B-019329DC32C7}" name="real_oct" dataDxfId="63"/>
    <tableColumn id="25" xr3:uid="{1957DF33-AF67-4D82-948A-E7344B61E629}" name="real_nov" dataDxfId="62"/>
    <tableColumn id="26" xr3:uid="{7D9B18D2-4B2B-4242-8CFB-C1644C6B21A0}" name="real_dic" dataDxfId="61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60" dataDxfId="59">
  <autoFilter ref="A1:Z73" xr:uid="{00000000-000C-0000-FFFF-FFFF04000000}"/>
  <tableColumns count="26">
    <tableColumn id="1" xr3:uid="{38584D92-A3E5-4B13-8E6D-4315186E6CF9}" name="cdgo_indicador" dataDxfId="58"/>
    <tableColumn id="2" xr3:uid="{C490AE1E-37CF-4068-AE0A-1E5301A5ABFC}" name="nombre_indicador" dataDxfId="57"/>
    <tableColumn id="3" xr3:uid="{84D019BE-3F58-4D64-8434-8FD5E439C730}" name="meta_ene" dataDxfId="56"/>
    <tableColumn id="4" xr3:uid="{34EBC006-B118-49BF-88FB-04A58DAFD925}" name="meta_feb" dataDxfId="55"/>
    <tableColumn id="5" xr3:uid="{9D6887DA-6373-4122-A440-42985A088ACA}" name="meta_mar" dataDxfId="54"/>
    <tableColumn id="6" xr3:uid="{53F4E31F-18EB-4CC2-A2FF-0716CB7D6601}" name="meta_abr" dataDxfId="53"/>
    <tableColumn id="7" xr3:uid="{E59A1250-8EF5-4448-8052-5EC49308B195}" name="meta_may" dataDxfId="52"/>
    <tableColumn id="8" xr3:uid="{2A4AC2ED-B609-42DA-A64F-C026EA022DF9}" name="meta_jun" dataDxfId="51"/>
    <tableColumn id="9" xr3:uid="{B4AF240D-E006-4116-AEAD-2730CCC83985}" name="meta_jul" dataDxfId="50"/>
    <tableColumn id="10" xr3:uid="{8BEC3061-4C0E-42FA-8A49-8C186CC89F68}" name="meta_ago" dataDxfId="49"/>
    <tableColumn id="11" xr3:uid="{90355C4D-C1A8-4D8F-BC45-1314CD0DCA5E}" name="meta_sep" dataDxfId="48"/>
    <tableColumn id="12" xr3:uid="{0AA5F74C-BC6E-4D40-B285-DC174AE5D404}" name="meta_oct" dataDxfId="47"/>
    <tableColumn id="13" xr3:uid="{7C0B7C1E-ED0F-4D47-B0FA-5DAC7E645982}" name="meta_nov" dataDxfId="46"/>
    <tableColumn id="14" xr3:uid="{B5925FD9-BEB5-428E-AFC2-B5BF23B36148}" name="meta_dic" dataDxfId="45"/>
    <tableColumn id="15" xr3:uid="{95729DE6-55F5-4404-AB8C-BFB83D2878C1}" name="real_ene" dataDxfId="44"/>
    <tableColumn id="16" xr3:uid="{F52605CC-A4FD-46E4-BC53-18CF7F782417}" name="real_feb" dataDxfId="43"/>
    <tableColumn id="17" xr3:uid="{48F748D7-F45C-4B80-B3BA-D50C47C93F53}" name="real_mar" dataDxfId="42"/>
    <tableColumn id="18" xr3:uid="{EAC3FC00-5611-4C55-AB23-341440187DE6}" name="real_abr" dataDxfId="41"/>
    <tableColumn id="19" xr3:uid="{1FE09F6B-E4BA-457C-ADDC-1AADC5F72562}" name="real_may" dataDxfId="40"/>
    <tableColumn id="20" xr3:uid="{98D67D14-F651-49FA-84AD-FFE868EDA01E}" name="real_jun" dataDxfId="39"/>
    <tableColumn id="21" xr3:uid="{00672733-DE04-4B52-BCEB-28B8E4846C38}" name="real_jul" dataDxfId="38"/>
    <tableColumn id="22" xr3:uid="{39F61852-CF89-40E1-8206-393AFEF59369}" name="real_ago" dataDxfId="37"/>
    <tableColumn id="23" xr3:uid="{8207B9BD-623A-40AE-83B6-0CB8665B55CF}" name="real_sep" dataDxfId="36"/>
    <tableColumn id="24" xr3:uid="{4BA0E425-B12B-4FEE-9840-128FDA7F5CFF}" name="real_oct" dataDxfId="35"/>
    <tableColumn id="25" xr3:uid="{3412F71C-84DF-4984-8723-869F2C4CF89F}" name="real_nov" dataDxfId="34"/>
    <tableColumn id="26" xr3:uid="{B66F7D7A-1AFD-44CF-9D6A-241B891D9E72}" name="real_dic" dataDxfId="33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2" dataDxfId="31">
  <autoFilter ref="A1:Z4446" xr:uid="{174F83E5-096F-433F-BDD5-7524F4B8E09E}"/>
  <tableColumns count="26">
    <tableColumn id="1" xr3:uid="{7C228E96-3ECA-4097-B73A-D7CB419D8F6C}" name="cdgo_indicador" dataDxfId="30"/>
    <tableColumn id="2" xr3:uid="{BAAFD1DC-2D76-4759-919D-CA89003B2B83}" name="nombre_indicador" dataDxfId="29"/>
    <tableColumn id="3" xr3:uid="{2E02DD25-4408-49A5-B2F3-00A5B5AEBF0E}" name="meta_ene" dataDxfId="28"/>
    <tableColumn id="4" xr3:uid="{183B17D4-6972-4C52-A5A2-CD67358DF452}" name="meta_feb" dataDxfId="27"/>
    <tableColumn id="5" xr3:uid="{2E6B9DCF-F91D-4385-929C-6CF30415F2ED}" name="meta_mar" dataDxfId="26"/>
    <tableColumn id="6" xr3:uid="{48A6ACB3-941E-4145-8A58-67DFAC14871B}" name="meta_abr" dataDxfId="25"/>
    <tableColumn id="7" xr3:uid="{46AA7F34-846C-4AD0-8A4F-C4067EE6D8F6}" name="meta_may" dataDxfId="24"/>
    <tableColumn id="8" xr3:uid="{7CF6EE47-D293-4F19-A63C-A15C2B4DCD48}" name="meta_jun" dataDxfId="23"/>
    <tableColumn id="9" xr3:uid="{A1C53169-E1ED-480A-A5A2-928560A4FCC5}" name="meta_jul" dataDxfId="22"/>
    <tableColumn id="10" xr3:uid="{452A847C-0E61-4F5C-9516-4BE57D0A38E2}" name="meta_ago" dataDxfId="21"/>
    <tableColumn id="11" xr3:uid="{B824BAA3-C4B9-4868-9BB7-4C9C1ABD5789}" name="meta_sep" dataDxfId="20"/>
    <tableColumn id="12" xr3:uid="{AEF136DB-16DC-4C9B-A03C-222B2D37877A}" name="meta_oct" dataDxfId="19"/>
    <tableColumn id="13" xr3:uid="{46FCFD33-0247-4718-8665-D12488B71A86}" name="meta_nov" dataDxfId="18"/>
    <tableColumn id="14" xr3:uid="{26A9B33C-B75C-4A6D-9134-ECBCA5768916}" name="meta_dic" dataDxfId="17"/>
    <tableColumn id="15" xr3:uid="{8C618040-4175-47FA-B226-9F2E012D2CAC}" name="real_ene" dataDxfId="16"/>
    <tableColumn id="16" xr3:uid="{688E3E45-3EBE-42B3-AF8A-2F99527A7B15}" name="real_feb" dataDxfId="15"/>
    <tableColumn id="17" xr3:uid="{FDC555A3-010E-4D4F-AF07-084341996A50}" name="real_mar" dataDxfId="14"/>
    <tableColumn id="18" xr3:uid="{4996BC02-9C47-4065-AD0D-389C29598B50}" name="real_abr" dataDxfId="13"/>
    <tableColumn id="19" xr3:uid="{507593E8-0974-4FE1-AFB2-FB41DB08258C}" name="real_may" dataDxfId="12"/>
    <tableColumn id="20" xr3:uid="{B1EDE654-A880-4C0D-AC84-277441FB5A47}" name="real_jun" dataDxfId="11"/>
    <tableColumn id="21" xr3:uid="{B56B887D-B5FA-4A4D-9A1A-2A02E80D05EC}" name="real_jul" dataDxfId="10"/>
    <tableColumn id="22" xr3:uid="{83C1468B-AC0E-490D-AB90-E46AE37A3C53}" name="real_ago" dataDxfId="9"/>
    <tableColumn id="23" xr3:uid="{F9F864B9-1DF9-49CC-ABBF-DD35BAB5BFB7}" name="real_sep" dataDxfId="8"/>
    <tableColumn id="24" xr3:uid="{8F1BEE31-4BFB-4286-9232-872E912623B2}" name="real_oct" dataDxfId="7"/>
    <tableColumn id="25" xr3:uid="{A7ECA39F-CDB7-4F6E-95D3-F1167457D81D}" name="real_nov" dataDxfId="6"/>
    <tableColumn id="26" xr3:uid="{49134D2D-DBF8-4889-BEF7-F0A4AD13C619}" name="real_dic" dataDxfId="5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4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3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4.5" x14ac:dyDescent="0.35"/>
  <cols>
    <col min="1" max="1" width="16.7265625" bestFit="1" customWidth="1"/>
    <col min="2" max="2" width="81.1796875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3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3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3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3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3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3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3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3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3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3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3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3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3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3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3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3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3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3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3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3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3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3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3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3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3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3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3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3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3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3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3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3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3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3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3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3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3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3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3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3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3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3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3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3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3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3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3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3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3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3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3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3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3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3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3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3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3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3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3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3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3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3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3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3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3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3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3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3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3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3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3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3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3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3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3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3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3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3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3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3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3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3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3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3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3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3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3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3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3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3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3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3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3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3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3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3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3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3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3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3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3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3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3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3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3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3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3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3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3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3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3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3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3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3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3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3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3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3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3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3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3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3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3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3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3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3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3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3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3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3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3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3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3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3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3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3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3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3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3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3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3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3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3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3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3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3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3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3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3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3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3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3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3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3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3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3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3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3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3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3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3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3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3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3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3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3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3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3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3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3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3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3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3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3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3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3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3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3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3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3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3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3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3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3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3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3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3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3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3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3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3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3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3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3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3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3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3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3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3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3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3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3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3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3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3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3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3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3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3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3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3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3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3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3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3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3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3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3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3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3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3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3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3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3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3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3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3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3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3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3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3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3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3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3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3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3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3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3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3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3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3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3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3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3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3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3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3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3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3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3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3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3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3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3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3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3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3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3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3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3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3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3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3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3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3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3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3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3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3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3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3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3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3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3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3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3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3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3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3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3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3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3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3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3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3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3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3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3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3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3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3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3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3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3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3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3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3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3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3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3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3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3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3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3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3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3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3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3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3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3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3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3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3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3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3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3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3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3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3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3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3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3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3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3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3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3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3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3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3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3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3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3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3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3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3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3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3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3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3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3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3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3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3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3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3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3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3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3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3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3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3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3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3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3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3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3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3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3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3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3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3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3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3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3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3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3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3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3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3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3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3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3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3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3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3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3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3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3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3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3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3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3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3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3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3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3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3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3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3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3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3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3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3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3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3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3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3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3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3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3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3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3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3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3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3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3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3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3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3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3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3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3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3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3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3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3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3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3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3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3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3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3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3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3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3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3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3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3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3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3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3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3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3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3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3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3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3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3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3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3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3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3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3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3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3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3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3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3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3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3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3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3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3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3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3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3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3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3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3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3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3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3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3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3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3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3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3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3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3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3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3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3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3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3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3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3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3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3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3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3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3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3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3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3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3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3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3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3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3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3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3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3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3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3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3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3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3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3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3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3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3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3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3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3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3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3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3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3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3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3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3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3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3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3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3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3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3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3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3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3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3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3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3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3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3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3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3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3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3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3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3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3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3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3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3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3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3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3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3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3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3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3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3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3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3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3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3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3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3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3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3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3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3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3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3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3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3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3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3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3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3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3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3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3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3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3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3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3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3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3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3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3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3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3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3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3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3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3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3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3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3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3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3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3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35">
      <c r="A1273">
        <v>2049</v>
      </c>
      <c r="B1273" t="s">
        <v>1067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3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3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3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3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3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3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35">
      <c r="A1280">
        <v>2056</v>
      </c>
      <c r="B1280" t="s">
        <v>1068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35">
      <c r="A1281">
        <v>2057</v>
      </c>
      <c r="B1281" t="s">
        <v>1069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501"/>
  <sheetViews>
    <sheetView workbookViewId="0">
      <selection sqref="A1:Z147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1453</v>
      </c>
      <c r="R2">
        <v>2533</v>
      </c>
      <c r="S2">
        <v>3521</v>
      </c>
      <c r="T2">
        <v>337</v>
      </c>
      <c r="U2">
        <v>1905</v>
      </c>
      <c r="V2">
        <v>329</v>
      </c>
      <c r="W2">
        <v>2748</v>
      </c>
      <c r="X2">
        <v>1631</v>
      </c>
      <c r="Y2">
        <v>4183</v>
      </c>
      <c r="Z2">
        <v>556</v>
      </c>
    </row>
    <row r="3" spans="1:26" x14ac:dyDescent="0.3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3406</v>
      </c>
      <c r="R3">
        <v>6695</v>
      </c>
      <c r="S3">
        <v>5237</v>
      </c>
      <c r="T3">
        <v>4763</v>
      </c>
      <c r="U3">
        <v>7243</v>
      </c>
      <c r="V3">
        <v>7897</v>
      </c>
      <c r="W3">
        <v>14389</v>
      </c>
      <c r="X3">
        <v>6298</v>
      </c>
      <c r="Y3">
        <v>3088</v>
      </c>
      <c r="Z3">
        <v>22178</v>
      </c>
    </row>
    <row r="4" spans="1:26" x14ac:dyDescent="0.3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-1954</v>
      </c>
      <c r="R4">
        <v>-4162</v>
      </c>
      <c r="S4">
        <v>-1716</v>
      </c>
      <c r="T4">
        <v>-4426</v>
      </c>
      <c r="U4">
        <v>-5338</v>
      </c>
      <c r="V4">
        <v>-7568</v>
      </c>
      <c r="W4">
        <v>-11641</v>
      </c>
      <c r="X4">
        <v>-4667</v>
      </c>
      <c r="Y4">
        <v>1095</v>
      </c>
      <c r="Z4">
        <v>-21622</v>
      </c>
    </row>
    <row r="5" spans="1:26" x14ac:dyDescent="0.3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110</v>
      </c>
      <c r="Z5">
        <v>9</v>
      </c>
    </row>
    <row r="6" spans="1:26" x14ac:dyDescent="0.3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1079</v>
      </c>
      <c r="W6">
        <v>1244</v>
      </c>
      <c r="X6">
        <v>1325</v>
      </c>
      <c r="Y6">
        <v>709</v>
      </c>
      <c r="Z6">
        <v>740</v>
      </c>
    </row>
    <row r="7" spans="1:26" x14ac:dyDescent="0.3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-1079</v>
      </c>
      <c r="W7">
        <v>-1244</v>
      </c>
      <c r="X7">
        <v>-1325</v>
      </c>
      <c r="Y7">
        <v>-599</v>
      </c>
      <c r="Z7">
        <v>-731</v>
      </c>
    </row>
    <row r="8" spans="1:26" x14ac:dyDescent="0.3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243</v>
      </c>
      <c r="W8">
        <v>849</v>
      </c>
      <c r="X8">
        <v>756</v>
      </c>
      <c r="Y8">
        <v>1429</v>
      </c>
      <c r="Z8">
        <v>0</v>
      </c>
    </row>
    <row r="9" spans="1:26" x14ac:dyDescent="0.3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617</v>
      </c>
      <c r="W9">
        <v>2711</v>
      </c>
      <c r="X9">
        <v>1294</v>
      </c>
      <c r="Y9">
        <v>1955</v>
      </c>
      <c r="Z9">
        <v>8487</v>
      </c>
    </row>
    <row r="10" spans="1:26" x14ac:dyDescent="0.3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-374</v>
      </c>
      <c r="W10">
        <v>-1863</v>
      </c>
      <c r="X10">
        <v>-538</v>
      </c>
      <c r="Y10">
        <v>-525</v>
      </c>
      <c r="Z10">
        <v>-8487</v>
      </c>
    </row>
    <row r="11" spans="1:26" x14ac:dyDescent="0.3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13184</v>
      </c>
      <c r="R11">
        <v>10128</v>
      </c>
      <c r="S11">
        <v>11913</v>
      </c>
      <c r="T11">
        <v>8447</v>
      </c>
      <c r="U11">
        <v>16375</v>
      </c>
      <c r="V11">
        <v>8629</v>
      </c>
      <c r="W11">
        <v>12287</v>
      </c>
      <c r="X11">
        <v>13810</v>
      </c>
      <c r="Y11">
        <v>14779</v>
      </c>
      <c r="Z11">
        <v>5340</v>
      </c>
    </row>
    <row r="12" spans="1:26" x14ac:dyDescent="0.3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14579</v>
      </c>
      <c r="R12">
        <v>11597</v>
      </c>
      <c r="S12">
        <v>18949</v>
      </c>
      <c r="T12">
        <v>15579</v>
      </c>
      <c r="U12">
        <v>18764</v>
      </c>
      <c r="V12">
        <v>19265</v>
      </c>
      <c r="W12">
        <v>28631</v>
      </c>
      <c r="X12">
        <v>18915</v>
      </c>
      <c r="Y12">
        <v>10596</v>
      </c>
      <c r="Z12">
        <v>61980</v>
      </c>
    </row>
    <row r="13" spans="1:26" x14ac:dyDescent="0.3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360646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360488</v>
      </c>
      <c r="W13">
        <v>367694</v>
      </c>
      <c r="X13">
        <v>383006</v>
      </c>
      <c r="Y13">
        <v>365144</v>
      </c>
      <c r="Z13">
        <v>415873</v>
      </c>
    </row>
    <row r="14" spans="1:26" x14ac:dyDescent="0.3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59509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58425</v>
      </c>
      <c r="W14">
        <v>54889</v>
      </c>
      <c r="X14">
        <v>41552</v>
      </c>
      <c r="Y14">
        <v>46384</v>
      </c>
      <c r="Z14">
        <v>64532</v>
      </c>
    </row>
    <row r="15" spans="1:26" x14ac:dyDescent="0.3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134462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108447</v>
      </c>
      <c r="W15">
        <v>122272</v>
      </c>
      <c r="X15">
        <v>122359</v>
      </c>
      <c r="Y15">
        <v>104392</v>
      </c>
      <c r="Z15">
        <v>106007</v>
      </c>
    </row>
    <row r="16" spans="1:26" x14ac:dyDescent="0.3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87521</v>
      </c>
      <c r="W16">
        <v>63944</v>
      </c>
      <c r="X16">
        <v>52869</v>
      </c>
      <c r="Y16">
        <v>40387</v>
      </c>
      <c r="Z16">
        <v>33597</v>
      </c>
    </row>
    <row r="17" spans="1:26" x14ac:dyDescent="0.3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159660</v>
      </c>
      <c r="W17">
        <v>96531</v>
      </c>
      <c r="X17">
        <v>98181</v>
      </c>
      <c r="Y17">
        <v>93011</v>
      </c>
      <c r="Z17">
        <v>140775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999043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1065823</v>
      </c>
      <c r="W19">
        <v>1013749</v>
      </c>
      <c r="X19">
        <v>945113</v>
      </c>
      <c r="Y19">
        <v>1016534</v>
      </c>
      <c r="Z19">
        <v>1040035</v>
      </c>
    </row>
    <row r="20" spans="1:26" x14ac:dyDescent="0.3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177110</v>
      </c>
      <c r="W20">
        <v>159220</v>
      </c>
      <c r="X20">
        <v>113829</v>
      </c>
      <c r="Y20">
        <v>208772</v>
      </c>
      <c r="Z20">
        <v>137524</v>
      </c>
    </row>
    <row r="21" spans="1:26" x14ac:dyDescent="0.3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239159</v>
      </c>
      <c r="L21">
        <v>236027</v>
      </c>
      <c r="M21">
        <v>205853</v>
      </c>
      <c r="N21">
        <v>173401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238916</v>
      </c>
      <c r="W21">
        <v>242095</v>
      </c>
      <c r="X21">
        <v>244469</v>
      </c>
      <c r="Y21">
        <v>237592</v>
      </c>
      <c r="Z21">
        <v>287719</v>
      </c>
    </row>
    <row r="22" spans="1:26" x14ac:dyDescent="0.3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631134</v>
      </c>
      <c r="K22">
        <v>647931</v>
      </c>
      <c r="L22">
        <v>650312</v>
      </c>
      <c r="M22">
        <v>615014</v>
      </c>
      <c r="N22">
        <v>647490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649797</v>
      </c>
      <c r="W22">
        <v>612434</v>
      </c>
      <c r="X22">
        <v>586815</v>
      </c>
      <c r="Y22">
        <v>570170</v>
      </c>
      <c r="Z22">
        <v>609284</v>
      </c>
    </row>
    <row r="23" spans="1:26" x14ac:dyDescent="0.3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333542</v>
      </c>
      <c r="K23">
        <v>323439</v>
      </c>
      <c r="L23">
        <v>292844</v>
      </c>
      <c r="M23">
        <v>250125</v>
      </c>
      <c r="N23">
        <v>295718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333982</v>
      </c>
      <c r="W23">
        <v>312440</v>
      </c>
      <c r="X23">
        <v>337891</v>
      </c>
      <c r="Y23">
        <v>300771</v>
      </c>
      <c r="Z23">
        <v>375801</v>
      </c>
    </row>
    <row r="24" spans="1:26" x14ac:dyDescent="0.3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61874</v>
      </c>
      <c r="K24">
        <v>63830</v>
      </c>
      <c r="L24">
        <v>59604</v>
      </c>
      <c r="M24">
        <v>58213</v>
      </c>
      <c r="N24">
        <v>64259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62027</v>
      </c>
      <c r="W24">
        <v>65684</v>
      </c>
      <c r="X24">
        <v>65950</v>
      </c>
      <c r="Y24">
        <v>65927</v>
      </c>
      <c r="Z24">
        <v>100990</v>
      </c>
    </row>
    <row r="25" spans="1:26" x14ac:dyDescent="0.3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217235</v>
      </c>
      <c r="K25">
        <v>215253</v>
      </c>
      <c r="L25">
        <v>168277</v>
      </c>
      <c r="M25">
        <v>163505</v>
      </c>
      <c r="N25">
        <v>187870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195507</v>
      </c>
      <c r="W25">
        <v>199386</v>
      </c>
      <c r="X25">
        <v>253393</v>
      </c>
      <c r="Y25">
        <v>188438</v>
      </c>
      <c r="Z25">
        <v>217542</v>
      </c>
    </row>
    <row r="26" spans="1:26" x14ac:dyDescent="0.3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612651</v>
      </c>
      <c r="K26">
        <v>602522</v>
      </c>
      <c r="L26">
        <v>520725</v>
      </c>
      <c r="M26">
        <v>471843</v>
      </c>
      <c r="N26">
        <v>547847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591516</v>
      </c>
      <c r="W26">
        <v>577510</v>
      </c>
      <c r="X26">
        <v>657234</v>
      </c>
      <c r="Y26">
        <v>555136</v>
      </c>
      <c r="Z26">
        <v>694333</v>
      </c>
    </row>
    <row r="27" spans="1:26" x14ac:dyDescent="0.3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18483</v>
      </c>
      <c r="K27">
        <v>45409</v>
      </c>
      <c r="L27">
        <v>129587</v>
      </c>
      <c r="M27">
        <v>143171</v>
      </c>
      <c r="N27">
        <v>99643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58281</v>
      </c>
      <c r="W27">
        <v>34924</v>
      </c>
      <c r="X27">
        <v>-70419</v>
      </c>
      <c r="Y27">
        <v>15034</v>
      </c>
      <c r="Z27">
        <v>-85049</v>
      </c>
    </row>
    <row r="28" spans="1:26" x14ac:dyDescent="0.3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68062</v>
      </c>
      <c r="K28">
        <v>94002</v>
      </c>
      <c r="L28">
        <v>177961</v>
      </c>
      <c r="M28">
        <v>191246</v>
      </c>
      <c r="N28">
        <v>147518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107973</v>
      </c>
      <c r="W28">
        <v>83605</v>
      </c>
      <c r="X28">
        <v>-20294</v>
      </c>
      <c r="Y28">
        <v>66590</v>
      </c>
      <c r="Z28">
        <v>-33964</v>
      </c>
    </row>
    <row r="29" spans="1:26" x14ac:dyDescent="0.3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315453</v>
      </c>
      <c r="K29">
        <v>301543</v>
      </c>
      <c r="L29">
        <v>676019</v>
      </c>
      <c r="M29">
        <v>319049</v>
      </c>
      <c r="N29">
        <v>155390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315453</v>
      </c>
      <c r="W29">
        <v>301543</v>
      </c>
      <c r="X29">
        <v>676019</v>
      </c>
      <c r="Y29">
        <v>319049</v>
      </c>
      <c r="Z29">
        <v>155390</v>
      </c>
    </row>
    <row r="30" spans="1:26" x14ac:dyDescent="0.3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315453</v>
      </c>
      <c r="K30">
        <v>301543</v>
      </c>
      <c r="L30">
        <v>676019</v>
      </c>
      <c r="M30">
        <v>319049</v>
      </c>
      <c r="N30">
        <v>155390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315453</v>
      </c>
      <c r="W30">
        <v>301543</v>
      </c>
      <c r="X30">
        <v>676019</v>
      </c>
      <c r="Y30">
        <v>319049</v>
      </c>
      <c r="Z30">
        <v>155390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7</v>
      </c>
      <c r="W33">
        <v>9</v>
      </c>
      <c r="X33">
        <v>12</v>
      </c>
      <c r="Y33">
        <v>32</v>
      </c>
      <c r="Z33">
        <v>6</v>
      </c>
    </row>
    <row r="34" spans="1:26" x14ac:dyDescent="0.3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50</v>
      </c>
      <c r="W34">
        <v>54</v>
      </c>
      <c r="X34">
        <v>43</v>
      </c>
      <c r="Y34">
        <v>22</v>
      </c>
      <c r="Z34">
        <v>157</v>
      </c>
    </row>
    <row r="35" spans="1:26" x14ac:dyDescent="0.3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2</v>
      </c>
      <c r="W35">
        <v>2</v>
      </c>
      <c r="X35">
        <v>5</v>
      </c>
      <c r="Y35">
        <v>17</v>
      </c>
      <c r="Z35">
        <v>0</v>
      </c>
    </row>
    <row r="36" spans="1:26" x14ac:dyDescent="0.3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32</v>
      </c>
      <c r="W36">
        <v>45</v>
      </c>
      <c r="X36">
        <v>37</v>
      </c>
      <c r="Y36">
        <v>9</v>
      </c>
      <c r="Z36">
        <v>145</v>
      </c>
    </row>
    <row r="37" spans="1:26" x14ac:dyDescent="0.3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2</v>
      </c>
      <c r="W37">
        <v>1</v>
      </c>
      <c r="X37">
        <v>5</v>
      </c>
      <c r="Y37">
        <v>17</v>
      </c>
      <c r="Z37">
        <v>0</v>
      </c>
    </row>
    <row r="38" spans="1:26" x14ac:dyDescent="0.3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31</v>
      </c>
      <c r="W38">
        <v>43</v>
      </c>
      <c r="X38">
        <v>37</v>
      </c>
      <c r="Y38">
        <v>9</v>
      </c>
      <c r="Z38">
        <v>144</v>
      </c>
    </row>
    <row r="39" spans="1:26" x14ac:dyDescent="0.3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2415</v>
      </c>
      <c r="X40">
        <v>0</v>
      </c>
      <c r="Y40">
        <v>0</v>
      </c>
      <c r="Z40">
        <v>0</v>
      </c>
    </row>
    <row r="41" spans="1:26" x14ac:dyDescent="0.3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2415</v>
      </c>
      <c r="X41">
        <v>0</v>
      </c>
      <c r="Y41">
        <v>0</v>
      </c>
      <c r="Z41">
        <v>0</v>
      </c>
    </row>
    <row r="42" spans="1:26" x14ac:dyDescent="0.3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11</v>
      </c>
      <c r="W42">
        <v>53</v>
      </c>
      <c r="X42">
        <v>0</v>
      </c>
      <c r="Y42">
        <v>424</v>
      </c>
      <c r="Z42">
        <v>0</v>
      </c>
    </row>
    <row r="43" spans="1:26" x14ac:dyDescent="0.3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11</v>
      </c>
      <c r="W43">
        <v>53</v>
      </c>
      <c r="X43">
        <v>0</v>
      </c>
      <c r="Y43">
        <v>424</v>
      </c>
      <c r="Z43">
        <v>0</v>
      </c>
    </row>
    <row r="44" spans="1:26" x14ac:dyDescent="0.3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-11</v>
      </c>
      <c r="W44">
        <v>2362</v>
      </c>
      <c r="X44">
        <v>0</v>
      </c>
      <c r="Y44">
        <v>-424</v>
      </c>
      <c r="Z44">
        <v>0</v>
      </c>
    </row>
    <row r="45" spans="1:26" x14ac:dyDescent="0.3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-11</v>
      </c>
      <c r="W45">
        <v>2362</v>
      </c>
      <c r="X45">
        <v>0</v>
      </c>
      <c r="Y45">
        <v>-424</v>
      </c>
      <c r="Z45">
        <v>0</v>
      </c>
    </row>
    <row r="46" spans="1:26" x14ac:dyDescent="0.3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19410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16332</v>
      </c>
      <c r="W46">
        <v>16260</v>
      </c>
      <c r="X46">
        <v>20964</v>
      </c>
      <c r="Y46">
        <v>21651</v>
      </c>
      <c r="Z46">
        <v>21544</v>
      </c>
    </row>
    <row r="47" spans="1:26" x14ac:dyDescent="0.3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19410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16332</v>
      </c>
      <c r="W47">
        <v>16260</v>
      </c>
      <c r="X47">
        <v>20964</v>
      </c>
      <c r="Y47">
        <v>21651</v>
      </c>
      <c r="Z47">
        <v>21544</v>
      </c>
    </row>
    <row r="48" spans="1:26" x14ac:dyDescent="0.3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1</v>
      </c>
      <c r="X48">
        <v>0</v>
      </c>
      <c r="Y48">
        <v>0</v>
      </c>
      <c r="Z48">
        <v>0</v>
      </c>
    </row>
    <row r="49" spans="1:26" x14ac:dyDescent="0.3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1</v>
      </c>
      <c r="X49">
        <v>0</v>
      </c>
      <c r="Y49">
        <v>0</v>
      </c>
      <c r="Z49">
        <v>0</v>
      </c>
    </row>
    <row r="50" spans="1:26" x14ac:dyDescent="0.3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2</v>
      </c>
      <c r="Z50">
        <v>0</v>
      </c>
    </row>
    <row r="51" spans="1:26" x14ac:dyDescent="0.3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2</v>
      </c>
      <c r="Z51">
        <v>0</v>
      </c>
    </row>
    <row r="52" spans="1:26" x14ac:dyDescent="0.3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-43</v>
      </c>
      <c r="W52">
        <v>-45</v>
      </c>
      <c r="X52">
        <v>-31</v>
      </c>
      <c r="Y52">
        <v>10</v>
      </c>
      <c r="Z52">
        <v>-151</v>
      </c>
    </row>
    <row r="53" spans="1:26" x14ac:dyDescent="0.3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-43</v>
      </c>
      <c r="W53">
        <v>-45</v>
      </c>
      <c r="X53">
        <v>-31</v>
      </c>
      <c r="Y53">
        <v>10</v>
      </c>
      <c r="Z53">
        <v>-151</v>
      </c>
    </row>
    <row r="54" spans="1:26" x14ac:dyDescent="0.3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-30</v>
      </c>
      <c r="W54">
        <v>-43</v>
      </c>
      <c r="X54">
        <v>-32</v>
      </c>
      <c r="Y54">
        <v>8</v>
      </c>
      <c r="Z54">
        <v>-145</v>
      </c>
    </row>
    <row r="55" spans="1:26" x14ac:dyDescent="0.3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-30</v>
      </c>
      <c r="W55">
        <v>-43</v>
      </c>
      <c r="X55">
        <v>-32</v>
      </c>
      <c r="Y55">
        <v>8</v>
      </c>
      <c r="Z55">
        <v>-145</v>
      </c>
    </row>
    <row r="56" spans="1:26" x14ac:dyDescent="0.3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-29</v>
      </c>
      <c r="W56">
        <v>-42</v>
      </c>
      <c r="X56">
        <v>-32</v>
      </c>
      <c r="Y56">
        <v>8</v>
      </c>
      <c r="Z56">
        <v>-144</v>
      </c>
    </row>
    <row r="57" spans="1:26" x14ac:dyDescent="0.3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-29</v>
      </c>
      <c r="W57">
        <v>-42</v>
      </c>
      <c r="X57">
        <v>-32</v>
      </c>
      <c r="Y57">
        <v>8</v>
      </c>
      <c r="Z57">
        <v>-144</v>
      </c>
    </row>
    <row r="58" spans="1:26" x14ac:dyDescent="0.3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1</v>
      </c>
      <c r="X58">
        <v>0</v>
      </c>
      <c r="Y58">
        <v>0</v>
      </c>
      <c r="Z58">
        <v>0</v>
      </c>
    </row>
    <row r="59" spans="1:26" x14ac:dyDescent="0.3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1</v>
      </c>
      <c r="X59">
        <v>0</v>
      </c>
      <c r="Y59">
        <v>0</v>
      </c>
      <c r="Z59">
        <v>0</v>
      </c>
    </row>
    <row r="60" spans="1:26" x14ac:dyDescent="0.3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218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-158</v>
      </c>
      <c r="W60">
        <v>-203</v>
      </c>
      <c r="X60">
        <v>-234</v>
      </c>
      <c r="Y60">
        <v>-224</v>
      </c>
      <c r="Z60">
        <v>216</v>
      </c>
    </row>
    <row r="61" spans="1:26" x14ac:dyDescent="0.3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218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-158</v>
      </c>
      <c r="W61">
        <v>-203</v>
      </c>
      <c r="X61">
        <v>-234</v>
      </c>
      <c r="Y61">
        <v>-224</v>
      </c>
      <c r="Z61">
        <v>216</v>
      </c>
    </row>
    <row r="62" spans="1:26" x14ac:dyDescent="0.3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-132</v>
      </c>
      <c r="W62">
        <v>-175</v>
      </c>
      <c r="X62">
        <v>-207</v>
      </c>
      <c r="Y62">
        <v>-199</v>
      </c>
      <c r="Z62">
        <v>-344</v>
      </c>
    </row>
    <row r="63" spans="1:26" x14ac:dyDescent="0.3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-132</v>
      </c>
      <c r="W63">
        <v>-175</v>
      </c>
      <c r="X63">
        <v>-207</v>
      </c>
      <c r="Y63">
        <v>-199</v>
      </c>
      <c r="Z63">
        <v>-344</v>
      </c>
    </row>
    <row r="64" spans="1:26" x14ac:dyDescent="0.3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-116</v>
      </c>
      <c r="W64">
        <v>-158</v>
      </c>
      <c r="X64">
        <v>-190</v>
      </c>
      <c r="Y64">
        <v>-182</v>
      </c>
      <c r="Z64">
        <v>-326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-116</v>
      </c>
      <c r="W65">
        <v>-158</v>
      </c>
      <c r="X65">
        <v>-190</v>
      </c>
      <c r="Y65">
        <v>-182</v>
      </c>
      <c r="Z65">
        <v>-326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3</v>
      </c>
      <c r="X66">
        <v>3</v>
      </c>
      <c r="Y66">
        <v>3</v>
      </c>
      <c r="Z66">
        <v>3</v>
      </c>
    </row>
    <row r="67" spans="1:26" x14ac:dyDescent="0.3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3</v>
      </c>
      <c r="X67">
        <v>3</v>
      </c>
      <c r="Y67">
        <v>3</v>
      </c>
      <c r="Z67">
        <v>3</v>
      </c>
    </row>
    <row r="68" spans="1:26" x14ac:dyDescent="0.3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-31</v>
      </c>
      <c r="W68">
        <v>-26</v>
      </c>
      <c r="X68">
        <v>-18</v>
      </c>
      <c r="Y68">
        <v>-9</v>
      </c>
      <c r="Z68">
        <v>-41</v>
      </c>
    </row>
    <row r="69" spans="1:26" x14ac:dyDescent="0.3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-31</v>
      </c>
      <c r="W69">
        <v>-26</v>
      </c>
      <c r="X69">
        <v>-18</v>
      </c>
      <c r="Y69">
        <v>-9</v>
      </c>
      <c r="Z69">
        <v>-41</v>
      </c>
    </row>
    <row r="70" spans="1:26" x14ac:dyDescent="0.3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-24</v>
      </c>
      <c r="W70">
        <v>-25</v>
      </c>
      <c r="X70">
        <v>-17</v>
      </c>
      <c r="Y70">
        <v>-4</v>
      </c>
      <c r="Z70">
        <v>-42</v>
      </c>
    </row>
    <row r="71" spans="1:26" x14ac:dyDescent="0.3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-24</v>
      </c>
      <c r="W71">
        <v>-25</v>
      </c>
      <c r="X71">
        <v>-17</v>
      </c>
      <c r="Y71">
        <v>-4</v>
      </c>
      <c r="Z71">
        <v>-42</v>
      </c>
    </row>
    <row r="72" spans="1:26" x14ac:dyDescent="0.3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-26</v>
      </c>
      <c r="W72">
        <v>-27</v>
      </c>
      <c r="X72">
        <v>-19</v>
      </c>
      <c r="Y72">
        <v>-4</v>
      </c>
      <c r="Z72">
        <v>-44</v>
      </c>
    </row>
    <row r="73" spans="1:26" x14ac:dyDescent="0.3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-26</v>
      </c>
      <c r="W73">
        <v>-27</v>
      </c>
      <c r="X73">
        <v>-19</v>
      </c>
      <c r="Y73">
        <v>-4</v>
      </c>
      <c r="Z73">
        <v>-44</v>
      </c>
    </row>
    <row r="74" spans="1:26" x14ac:dyDescent="0.3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66</v>
      </c>
      <c r="Z74">
        <v>0</v>
      </c>
    </row>
    <row r="75" spans="1:26" x14ac:dyDescent="0.3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66</v>
      </c>
      <c r="Z75">
        <v>0</v>
      </c>
    </row>
    <row r="76" spans="1:26" x14ac:dyDescent="0.3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16198</v>
      </c>
      <c r="W85">
        <v>10112</v>
      </c>
      <c r="X85">
        <v>32748</v>
      </c>
      <c r="Y85">
        <v>30245</v>
      </c>
      <c r="Z85">
        <v>5839</v>
      </c>
    </row>
    <row r="86" spans="1:26" x14ac:dyDescent="0.3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650</v>
      </c>
      <c r="W86">
        <v>150</v>
      </c>
      <c r="X86">
        <v>650</v>
      </c>
      <c r="Y86">
        <v>6760</v>
      </c>
      <c r="Z86">
        <v>12302</v>
      </c>
    </row>
    <row r="87" spans="1:26" x14ac:dyDescent="0.3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7</v>
      </c>
      <c r="W92">
        <v>3</v>
      </c>
      <c r="X92">
        <v>4</v>
      </c>
      <c r="Y92">
        <v>10</v>
      </c>
      <c r="Z92">
        <v>4</v>
      </c>
    </row>
    <row r="93" spans="1:26" x14ac:dyDescent="0.3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6</v>
      </c>
      <c r="W93">
        <v>15</v>
      </c>
      <c r="X93">
        <v>13</v>
      </c>
      <c r="Y93">
        <v>9</v>
      </c>
      <c r="Z93">
        <v>20</v>
      </c>
    </row>
    <row r="94" spans="1:26" x14ac:dyDescent="0.3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96</v>
      </c>
      <c r="W106">
        <v>373</v>
      </c>
      <c r="X106">
        <v>698</v>
      </c>
      <c r="Y106">
        <v>2017</v>
      </c>
      <c r="Z106">
        <v>514</v>
      </c>
    </row>
    <row r="107" spans="1:26" x14ac:dyDescent="0.3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394</v>
      </c>
      <c r="X107">
        <v>0</v>
      </c>
      <c r="Y107">
        <v>0</v>
      </c>
      <c r="Z107">
        <v>0</v>
      </c>
    </row>
    <row r="108" spans="1:26" x14ac:dyDescent="0.3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216</v>
      </c>
      <c r="W108">
        <v>1931</v>
      </c>
      <c r="X108">
        <v>934</v>
      </c>
      <c r="Y108">
        <v>1295</v>
      </c>
      <c r="Z108">
        <v>0</v>
      </c>
    </row>
    <row r="109" spans="1:26" x14ac:dyDescent="0.3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79</v>
      </c>
      <c r="Z109">
        <v>0</v>
      </c>
    </row>
    <row r="110" spans="1:26" x14ac:dyDescent="0.3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739</v>
      </c>
      <c r="Z110">
        <v>42</v>
      </c>
    </row>
    <row r="111" spans="1:26" x14ac:dyDescent="0.3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50</v>
      </c>
      <c r="X111">
        <v>0</v>
      </c>
      <c r="Y111">
        <v>53</v>
      </c>
      <c r="Z111">
        <v>0</v>
      </c>
    </row>
    <row r="112" spans="1:26" x14ac:dyDescent="0.3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9</v>
      </c>
    </row>
    <row r="117" spans="1:26" x14ac:dyDescent="0.3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110</v>
      </c>
      <c r="Z117">
        <v>0</v>
      </c>
    </row>
    <row r="118" spans="1:26" x14ac:dyDescent="0.3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758</v>
      </c>
      <c r="X118">
        <v>130</v>
      </c>
      <c r="Y118">
        <v>287</v>
      </c>
      <c r="Z118">
        <v>0</v>
      </c>
    </row>
    <row r="119" spans="1:26" x14ac:dyDescent="0.3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63</v>
      </c>
      <c r="W120">
        <v>91</v>
      </c>
      <c r="X120">
        <v>626</v>
      </c>
      <c r="Y120">
        <v>840</v>
      </c>
      <c r="Z120">
        <v>0</v>
      </c>
    </row>
    <row r="121" spans="1:26" x14ac:dyDescent="0.3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180</v>
      </c>
      <c r="W122">
        <v>0</v>
      </c>
      <c r="X122">
        <v>0</v>
      </c>
      <c r="Y122">
        <v>190</v>
      </c>
      <c r="Z122">
        <v>0</v>
      </c>
    </row>
    <row r="123" spans="1:26" x14ac:dyDescent="0.3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113</v>
      </c>
      <c r="Z123">
        <v>0</v>
      </c>
    </row>
    <row r="124" spans="1:26" x14ac:dyDescent="0.3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2415</v>
      </c>
      <c r="X124">
        <v>0</v>
      </c>
      <c r="Y124">
        <v>0</v>
      </c>
      <c r="Z124">
        <v>0</v>
      </c>
    </row>
    <row r="125" spans="1:26" x14ac:dyDescent="0.3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382</v>
      </c>
      <c r="W130">
        <v>312</v>
      </c>
      <c r="X130">
        <v>906</v>
      </c>
      <c r="Y130">
        <v>1123</v>
      </c>
      <c r="Z130">
        <v>461</v>
      </c>
    </row>
    <row r="131" spans="1:26" x14ac:dyDescent="0.3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382</v>
      </c>
      <c r="W131">
        <v>312</v>
      </c>
      <c r="X131">
        <v>906</v>
      </c>
      <c r="Y131">
        <v>1123</v>
      </c>
      <c r="Z131">
        <v>461</v>
      </c>
    </row>
    <row r="132" spans="1:26" x14ac:dyDescent="0.3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179</v>
      </c>
      <c r="X132">
        <v>229</v>
      </c>
      <c r="Y132">
        <v>0</v>
      </c>
      <c r="Z132">
        <v>0</v>
      </c>
    </row>
    <row r="133" spans="1:26" x14ac:dyDescent="0.3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179</v>
      </c>
      <c r="X133">
        <v>229</v>
      </c>
      <c r="Y133">
        <v>0</v>
      </c>
      <c r="Z133">
        <v>0</v>
      </c>
    </row>
    <row r="134" spans="1:26" x14ac:dyDescent="0.3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2060</v>
      </c>
      <c r="W134">
        <v>6731</v>
      </c>
      <c r="X134">
        <v>326</v>
      </c>
      <c r="Y134">
        <v>666</v>
      </c>
      <c r="Z134">
        <v>592</v>
      </c>
    </row>
    <row r="135" spans="1:26" x14ac:dyDescent="0.3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200</v>
      </c>
      <c r="W135">
        <v>0</v>
      </c>
      <c r="X135">
        <v>319</v>
      </c>
      <c r="Y135">
        <v>1026</v>
      </c>
      <c r="Z135">
        <v>218</v>
      </c>
    </row>
    <row r="136" spans="1:26" x14ac:dyDescent="0.3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200</v>
      </c>
      <c r="W136">
        <v>0</v>
      </c>
      <c r="X136">
        <v>319</v>
      </c>
      <c r="Y136">
        <v>1026</v>
      </c>
      <c r="Z136">
        <v>218</v>
      </c>
    </row>
    <row r="137" spans="1:26" x14ac:dyDescent="0.3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633</v>
      </c>
      <c r="W137">
        <v>892</v>
      </c>
      <c r="X137">
        <v>184</v>
      </c>
      <c r="Y137">
        <v>213</v>
      </c>
      <c r="Z137">
        <v>161</v>
      </c>
    </row>
    <row r="138" spans="1:26" x14ac:dyDescent="0.3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633</v>
      </c>
      <c r="W138">
        <v>892</v>
      </c>
      <c r="X138">
        <v>184</v>
      </c>
      <c r="Y138">
        <v>213</v>
      </c>
      <c r="Z138">
        <v>161</v>
      </c>
    </row>
    <row r="139" spans="1:26" x14ac:dyDescent="0.3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4621</v>
      </c>
      <c r="W139">
        <v>6274</v>
      </c>
      <c r="X139">
        <v>4334</v>
      </c>
      <c r="Y139">
        <v>60</v>
      </c>
      <c r="Z139">
        <v>20748</v>
      </c>
    </row>
    <row r="140" spans="1:26" x14ac:dyDescent="0.3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4621</v>
      </c>
      <c r="W140">
        <v>6274</v>
      </c>
      <c r="X140">
        <v>4334</v>
      </c>
      <c r="Y140">
        <v>60</v>
      </c>
      <c r="Z140">
        <v>20748</v>
      </c>
    </row>
    <row r="141" spans="1:26" x14ac:dyDescent="0.3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182</v>
      </c>
      <c r="W142">
        <v>58</v>
      </c>
      <c r="X142">
        <v>656</v>
      </c>
      <c r="Y142">
        <v>0</v>
      </c>
      <c r="Z142">
        <v>740</v>
      </c>
    </row>
    <row r="143" spans="1:26" x14ac:dyDescent="0.3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695</v>
      </c>
      <c r="X143">
        <v>351</v>
      </c>
      <c r="Y143">
        <v>0</v>
      </c>
      <c r="Z143">
        <v>0</v>
      </c>
    </row>
    <row r="144" spans="1:26" x14ac:dyDescent="0.3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426</v>
      </c>
      <c r="W144">
        <v>138</v>
      </c>
      <c r="X144">
        <v>112</v>
      </c>
      <c r="Y144">
        <v>561</v>
      </c>
      <c r="Z144">
        <v>0</v>
      </c>
    </row>
    <row r="145" spans="1:26" x14ac:dyDescent="0.3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130</v>
      </c>
      <c r="W145">
        <v>0</v>
      </c>
      <c r="X145">
        <v>0</v>
      </c>
      <c r="Y145">
        <v>148</v>
      </c>
      <c r="Z145">
        <v>0</v>
      </c>
    </row>
    <row r="146" spans="1:26" x14ac:dyDescent="0.3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190</v>
      </c>
      <c r="W146">
        <v>162</v>
      </c>
      <c r="X146">
        <v>0</v>
      </c>
      <c r="Y146">
        <v>0</v>
      </c>
      <c r="Z146">
        <v>0</v>
      </c>
    </row>
    <row r="147" spans="1:26" x14ac:dyDescent="0.3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151</v>
      </c>
      <c r="W147">
        <v>192</v>
      </c>
      <c r="X147">
        <v>206</v>
      </c>
      <c r="Y147">
        <v>0</v>
      </c>
      <c r="Z147">
        <v>0</v>
      </c>
    </row>
    <row r="148" spans="1:26" x14ac:dyDescent="0.3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63</v>
      </c>
      <c r="X148">
        <v>0</v>
      </c>
      <c r="Y148">
        <v>380</v>
      </c>
      <c r="Z148">
        <v>305</v>
      </c>
    </row>
    <row r="149" spans="1:26" x14ac:dyDescent="0.3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413</v>
      </c>
      <c r="X149">
        <v>0</v>
      </c>
      <c r="Y149">
        <v>0</v>
      </c>
      <c r="Z149">
        <v>0</v>
      </c>
    </row>
    <row r="150" spans="1:26" x14ac:dyDescent="0.3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25</v>
      </c>
      <c r="W150">
        <v>1806</v>
      </c>
      <c r="X150">
        <v>72</v>
      </c>
      <c r="Y150">
        <v>327</v>
      </c>
      <c r="Z150">
        <v>117</v>
      </c>
    </row>
    <row r="151" spans="1:26" x14ac:dyDescent="0.3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407</v>
      </c>
      <c r="Y151">
        <v>914</v>
      </c>
      <c r="Z151">
        <v>0</v>
      </c>
    </row>
    <row r="152" spans="1:26" x14ac:dyDescent="0.3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592</v>
      </c>
      <c r="W152">
        <v>428</v>
      </c>
      <c r="X152">
        <v>815</v>
      </c>
      <c r="Y152">
        <v>204</v>
      </c>
      <c r="Z152">
        <v>7676</v>
      </c>
    </row>
    <row r="153" spans="1:26" x14ac:dyDescent="0.3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130</v>
      </c>
      <c r="Z153">
        <v>388</v>
      </c>
    </row>
    <row r="154" spans="1:26" x14ac:dyDescent="0.3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53</v>
      </c>
      <c r="X154">
        <v>0</v>
      </c>
      <c r="Y154">
        <v>424</v>
      </c>
      <c r="Z154">
        <v>0</v>
      </c>
    </row>
    <row r="155" spans="1:26" x14ac:dyDescent="0.3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11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-286</v>
      </c>
      <c r="W160">
        <v>61</v>
      </c>
      <c r="X160">
        <v>-208</v>
      </c>
      <c r="Y160">
        <v>894</v>
      </c>
      <c r="Z160">
        <v>53</v>
      </c>
    </row>
    <row r="161" spans="1:26" x14ac:dyDescent="0.3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215</v>
      </c>
      <c r="X161">
        <v>-229</v>
      </c>
      <c r="Y161">
        <v>0</v>
      </c>
      <c r="Z161">
        <v>0</v>
      </c>
    </row>
    <row r="162" spans="1:26" x14ac:dyDescent="0.3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-1844</v>
      </c>
      <c r="W162">
        <v>-4800</v>
      </c>
      <c r="X162">
        <v>608</v>
      </c>
      <c r="Y162">
        <v>629</v>
      </c>
      <c r="Z162">
        <v>-592</v>
      </c>
    </row>
    <row r="163" spans="1:26" x14ac:dyDescent="0.3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-200</v>
      </c>
      <c r="W163">
        <v>0</v>
      </c>
      <c r="X163">
        <v>-319</v>
      </c>
      <c r="Y163">
        <v>-947</v>
      </c>
      <c r="Z163">
        <v>-218</v>
      </c>
    </row>
    <row r="164" spans="1:26" x14ac:dyDescent="0.3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-616</v>
      </c>
      <c r="W164">
        <v>-892</v>
      </c>
      <c r="X164">
        <v>-184</v>
      </c>
      <c r="Y164">
        <v>526</v>
      </c>
      <c r="Z164">
        <v>-119</v>
      </c>
    </row>
    <row r="165" spans="1:26" x14ac:dyDescent="0.3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-4621</v>
      </c>
      <c r="W165">
        <v>-6224</v>
      </c>
      <c r="X165">
        <v>-4334</v>
      </c>
      <c r="Y165">
        <v>-7</v>
      </c>
      <c r="Z165">
        <v>-20748</v>
      </c>
    </row>
    <row r="166" spans="1:26" x14ac:dyDescent="0.3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-182</v>
      </c>
      <c r="W166">
        <v>-58</v>
      </c>
      <c r="X166">
        <v>-656</v>
      </c>
      <c r="Y166">
        <v>0</v>
      </c>
      <c r="Z166">
        <v>-740</v>
      </c>
    </row>
    <row r="167" spans="1:26" x14ac:dyDescent="0.3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-695</v>
      </c>
      <c r="X167">
        <v>-351</v>
      </c>
      <c r="Y167">
        <v>0</v>
      </c>
      <c r="Z167">
        <v>0</v>
      </c>
    </row>
    <row r="168" spans="1:26" x14ac:dyDescent="0.3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-426</v>
      </c>
      <c r="W168">
        <v>-138</v>
      </c>
      <c r="X168">
        <v>-112</v>
      </c>
      <c r="Y168">
        <v>-561</v>
      </c>
      <c r="Z168">
        <v>0</v>
      </c>
    </row>
    <row r="169" spans="1:26" x14ac:dyDescent="0.3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-130</v>
      </c>
      <c r="W169">
        <v>0</v>
      </c>
      <c r="X169">
        <v>0</v>
      </c>
      <c r="Y169">
        <v>-148</v>
      </c>
      <c r="Z169">
        <v>0</v>
      </c>
    </row>
    <row r="170" spans="1:26" x14ac:dyDescent="0.3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-190</v>
      </c>
      <c r="W170">
        <v>-162</v>
      </c>
      <c r="X170">
        <v>0</v>
      </c>
      <c r="Y170">
        <v>0</v>
      </c>
      <c r="Z170">
        <v>9</v>
      </c>
    </row>
    <row r="171" spans="1:26" x14ac:dyDescent="0.3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-151</v>
      </c>
      <c r="W171">
        <v>-192</v>
      </c>
      <c r="X171">
        <v>-206</v>
      </c>
      <c r="Y171">
        <v>110</v>
      </c>
      <c r="Z171">
        <v>0</v>
      </c>
    </row>
    <row r="172" spans="1:26" x14ac:dyDescent="0.3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695</v>
      </c>
      <c r="X172">
        <v>130</v>
      </c>
      <c r="Y172">
        <v>-93</v>
      </c>
      <c r="Z172">
        <v>-305</v>
      </c>
    </row>
    <row r="173" spans="1:26" x14ac:dyDescent="0.3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-413</v>
      </c>
      <c r="X173">
        <v>0</v>
      </c>
      <c r="Y173">
        <v>0</v>
      </c>
      <c r="Z173">
        <v>0</v>
      </c>
    </row>
    <row r="174" spans="1:26" x14ac:dyDescent="0.3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38</v>
      </c>
      <c r="W174">
        <v>-1715</v>
      </c>
      <c r="X174">
        <v>554</v>
      </c>
      <c r="Y174">
        <v>513</v>
      </c>
      <c r="Z174">
        <v>-117</v>
      </c>
    </row>
    <row r="175" spans="1:26" x14ac:dyDescent="0.3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-407</v>
      </c>
      <c r="Y175">
        <v>-914</v>
      </c>
      <c r="Z175">
        <v>0</v>
      </c>
    </row>
    <row r="176" spans="1:26" x14ac:dyDescent="0.3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-412</v>
      </c>
      <c r="W176">
        <v>-428</v>
      </c>
      <c r="X176">
        <v>-815</v>
      </c>
      <c r="Y176">
        <v>-14</v>
      </c>
      <c r="Z176">
        <v>-7676</v>
      </c>
    </row>
    <row r="177" spans="1:26" x14ac:dyDescent="0.3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-17</v>
      </c>
      <c r="Z177">
        <v>-388</v>
      </c>
    </row>
    <row r="178" spans="1:26" x14ac:dyDescent="0.3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2362</v>
      </c>
      <c r="X178">
        <v>0</v>
      </c>
      <c r="Y178">
        <v>-424</v>
      </c>
      <c r="Z178">
        <v>0</v>
      </c>
    </row>
    <row r="179" spans="1:26" x14ac:dyDescent="0.3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-11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2766</v>
      </c>
      <c r="W184">
        <v>6806</v>
      </c>
      <c r="X184">
        <v>3730</v>
      </c>
      <c r="Y184">
        <v>5302</v>
      </c>
      <c r="Z184">
        <v>2199</v>
      </c>
    </row>
    <row r="185" spans="1:26" x14ac:dyDescent="0.3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394</v>
      </c>
      <c r="X185">
        <v>0</v>
      </c>
      <c r="Y185">
        <v>0</v>
      </c>
      <c r="Z185">
        <v>1068</v>
      </c>
    </row>
    <row r="186" spans="1:26" x14ac:dyDescent="0.3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3617</v>
      </c>
      <c r="W186">
        <v>2731</v>
      </c>
      <c r="X186">
        <v>8841</v>
      </c>
      <c r="Y186">
        <v>7413</v>
      </c>
      <c r="Z186">
        <v>470</v>
      </c>
    </row>
    <row r="187" spans="1:26" x14ac:dyDescent="0.3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315</v>
      </c>
      <c r="W187">
        <v>915</v>
      </c>
      <c r="X187">
        <v>426</v>
      </c>
      <c r="Y187">
        <v>206</v>
      </c>
      <c r="Z187">
        <v>375</v>
      </c>
    </row>
    <row r="188" spans="1:26" x14ac:dyDescent="0.3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1477</v>
      </c>
      <c r="W188">
        <v>0</v>
      </c>
      <c r="X188">
        <v>125</v>
      </c>
      <c r="Y188">
        <v>929</v>
      </c>
      <c r="Z188">
        <v>271</v>
      </c>
    </row>
    <row r="189" spans="1:26" x14ac:dyDescent="0.3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455</v>
      </c>
      <c r="W189">
        <v>1442</v>
      </c>
      <c r="X189">
        <v>690</v>
      </c>
      <c r="Y189">
        <v>930</v>
      </c>
      <c r="Z189">
        <v>958</v>
      </c>
    </row>
    <row r="190" spans="1:26" x14ac:dyDescent="0.3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2175</v>
      </c>
      <c r="W190">
        <v>2507</v>
      </c>
      <c r="X190">
        <v>3674</v>
      </c>
      <c r="Y190">
        <v>4079</v>
      </c>
      <c r="Z190">
        <v>2638</v>
      </c>
    </row>
    <row r="191" spans="1:26" x14ac:dyDescent="0.3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1287</v>
      </c>
      <c r="X191">
        <v>741</v>
      </c>
      <c r="Y191">
        <v>0</v>
      </c>
      <c r="Z191">
        <v>205</v>
      </c>
    </row>
    <row r="192" spans="1:26" x14ac:dyDescent="0.3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4356</v>
      </c>
      <c r="W192">
        <v>8877</v>
      </c>
      <c r="X192">
        <v>2300</v>
      </c>
      <c r="Y192">
        <v>2511</v>
      </c>
      <c r="Z192">
        <v>1444</v>
      </c>
    </row>
    <row r="193" spans="1:26" x14ac:dyDescent="0.3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1025</v>
      </c>
      <c r="W193">
        <v>137</v>
      </c>
      <c r="X193">
        <v>864</v>
      </c>
      <c r="Y193">
        <v>2552</v>
      </c>
      <c r="Z193">
        <v>552</v>
      </c>
    </row>
    <row r="194" spans="1:26" x14ac:dyDescent="0.3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1415</v>
      </c>
      <c r="W194">
        <v>1861</v>
      </c>
      <c r="X194">
        <v>1079</v>
      </c>
      <c r="Y194">
        <v>1046</v>
      </c>
      <c r="Z194">
        <v>10688</v>
      </c>
    </row>
    <row r="195" spans="1:26" x14ac:dyDescent="0.3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10293</v>
      </c>
      <c r="W195">
        <v>13961</v>
      </c>
      <c r="X195">
        <v>10256</v>
      </c>
      <c r="Y195">
        <v>408</v>
      </c>
      <c r="Z195">
        <v>46453</v>
      </c>
    </row>
    <row r="196" spans="1:26" x14ac:dyDescent="0.3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51421</v>
      </c>
      <c r="L196">
        <v>41137</v>
      </c>
      <c r="M196">
        <v>35995</v>
      </c>
      <c r="N196">
        <v>35995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125928</v>
      </c>
      <c r="W196">
        <v>17055</v>
      </c>
      <c r="X196">
        <v>4408</v>
      </c>
      <c r="Y196">
        <v>9345</v>
      </c>
      <c r="Z196">
        <v>73942</v>
      </c>
    </row>
    <row r="197" spans="1:26" x14ac:dyDescent="0.3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12341</v>
      </c>
      <c r="L197">
        <v>9873</v>
      </c>
      <c r="M197">
        <v>8639</v>
      </c>
      <c r="N197">
        <v>8639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46763</v>
      </c>
      <c r="W197">
        <v>41927</v>
      </c>
      <c r="X197">
        <v>39569</v>
      </c>
      <c r="Y197">
        <v>6154</v>
      </c>
      <c r="Z197">
        <v>46277</v>
      </c>
    </row>
    <row r="198" spans="1:26" x14ac:dyDescent="0.3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71990</v>
      </c>
      <c r="L198">
        <v>57591</v>
      </c>
      <c r="M198">
        <v>50392</v>
      </c>
      <c r="N198">
        <v>50392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26507</v>
      </c>
      <c r="W198">
        <v>47282</v>
      </c>
      <c r="X198">
        <v>50336</v>
      </c>
      <c r="Y198">
        <v>37835</v>
      </c>
      <c r="Z198">
        <v>7135</v>
      </c>
    </row>
    <row r="199" spans="1:26" x14ac:dyDescent="0.3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14398</v>
      </c>
      <c r="L199">
        <v>11518</v>
      </c>
      <c r="M199">
        <v>10078</v>
      </c>
      <c r="N199">
        <v>10078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15744</v>
      </c>
      <c r="W199">
        <v>2633</v>
      </c>
      <c r="X199">
        <v>6471</v>
      </c>
      <c r="Y199">
        <v>5485</v>
      </c>
      <c r="Z199">
        <v>6334</v>
      </c>
    </row>
    <row r="200" spans="1:26" x14ac:dyDescent="0.3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32909</v>
      </c>
      <c r="L200">
        <v>26327</v>
      </c>
      <c r="M200">
        <v>23037</v>
      </c>
      <c r="N200">
        <v>23037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8160</v>
      </c>
      <c r="W200">
        <v>35264</v>
      </c>
      <c r="X200">
        <v>25070</v>
      </c>
      <c r="Y200">
        <v>56528</v>
      </c>
      <c r="Z200">
        <v>1481</v>
      </c>
    </row>
    <row r="201" spans="1:26" x14ac:dyDescent="0.3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22625</v>
      </c>
      <c r="L201">
        <v>18100</v>
      </c>
      <c r="M201">
        <v>15838</v>
      </c>
      <c r="N201">
        <v>15838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24079</v>
      </c>
      <c r="W201">
        <v>16314</v>
      </c>
      <c r="X201">
        <v>25196</v>
      </c>
      <c r="Y201">
        <v>18051</v>
      </c>
      <c r="Z201">
        <v>39203</v>
      </c>
    </row>
    <row r="202" spans="1:26" x14ac:dyDescent="0.3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22049</v>
      </c>
      <c r="K202">
        <v>28166</v>
      </c>
      <c r="L202">
        <v>45492</v>
      </c>
      <c r="M202">
        <v>50694</v>
      </c>
      <c r="N202">
        <v>57226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112680</v>
      </c>
      <c r="W202">
        <v>33783</v>
      </c>
      <c r="X202">
        <v>-18308</v>
      </c>
      <c r="Y202">
        <v>27625</v>
      </c>
      <c r="Z202">
        <v>2034</v>
      </c>
    </row>
    <row r="203" spans="1:26" x14ac:dyDescent="0.3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3141</v>
      </c>
      <c r="K203">
        <v>2971</v>
      </c>
      <c r="L203">
        <v>3354</v>
      </c>
      <c r="M203">
        <v>3476</v>
      </c>
      <c r="N203">
        <v>3919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-6677</v>
      </c>
      <c r="W203">
        <v>-3363</v>
      </c>
      <c r="X203">
        <v>-2565</v>
      </c>
      <c r="Y203">
        <v>-16685</v>
      </c>
      <c r="Z203">
        <v>-11832</v>
      </c>
    </row>
    <row r="204" spans="1:26" x14ac:dyDescent="0.3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60921</v>
      </c>
      <c r="K204">
        <v>81461</v>
      </c>
      <c r="L204">
        <v>95247</v>
      </c>
      <c r="M204">
        <v>95788</v>
      </c>
      <c r="N204">
        <v>112558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46002</v>
      </c>
      <c r="W204">
        <v>64255</v>
      </c>
      <c r="X204">
        <v>-5100</v>
      </c>
      <c r="Y204">
        <v>93526</v>
      </c>
      <c r="Z204">
        <v>63635</v>
      </c>
    </row>
    <row r="205" spans="1:26" x14ac:dyDescent="0.3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1425</v>
      </c>
      <c r="K205">
        <v>2576</v>
      </c>
      <c r="L205">
        <v>6132</v>
      </c>
      <c r="M205">
        <v>17902</v>
      </c>
      <c r="N205">
        <v>5527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-3501</v>
      </c>
      <c r="W205">
        <v>-7841</v>
      </c>
      <c r="X205">
        <v>7095</v>
      </c>
      <c r="Y205">
        <v>-4922</v>
      </c>
      <c r="Z205">
        <v>-12007</v>
      </c>
    </row>
    <row r="206" spans="1:26" x14ac:dyDescent="0.3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11785</v>
      </c>
      <c r="K206">
        <v>12640</v>
      </c>
      <c r="L206">
        <v>19638</v>
      </c>
      <c r="M206">
        <v>28799</v>
      </c>
      <c r="N206">
        <v>14691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-11296</v>
      </c>
      <c r="W206">
        <v>17043</v>
      </c>
      <c r="X206">
        <v>20470</v>
      </c>
      <c r="Y206">
        <v>191</v>
      </c>
      <c r="Z206">
        <v>-46934</v>
      </c>
    </row>
    <row r="207" spans="1:26" x14ac:dyDescent="0.3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-11367</v>
      </c>
      <c r="K207">
        <v>-22208</v>
      </c>
      <c r="L207">
        <v>-14417</v>
      </c>
      <c r="M207">
        <v>-29535</v>
      </c>
      <c r="N207">
        <v>-47444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-21741</v>
      </c>
      <c r="W207">
        <v>-16509</v>
      </c>
      <c r="X207">
        <v>-17022</v>
      </c>
      <c r="Y207">
        <v>-30252</v>
      </c>
      <c r="Z207">
        <v>-25792</v>
      </c>
    </row>
    <row r="208" spans="1:26" x14ac:dyDescent="0.3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264121</v>
      </c>
      <c r="W208">
        <v>261538</v>
      </c>
      <c r="X208">
        <v>452990</v>
      </c>
      <c r="Y208">
        <v>357818</v>
      </c>
      <c r="Z208">
        <v>344195</v>
      </c>
    </row>
    <row r="209" spans="1:26" x14ac:dyDescent="0.3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33958</v>
      </c>
      <c r="W209">
        <v>80001</v>
      </c>
      <c r="X209">
        <v>79349</v>
      </c>
      <c r="Y209">
        <v>71396</v>
      </c>
      <c r="Z209">
        <v>33811</v>
      </c>
    </row>
    <row r="210" spans="1:26" x14ac:dyDescent="0.3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407502</v>
      </c>
      <c r="W210">
        <v>460286</v>
      </c>
      <c r="X210">
        <v>367049</v>
      </c>
      <c r="Y210">
        <v>447624</v>
      </c>
      <c r="Z210">
        <v>478630</v>
      </c>
    </row>
    <row r="211" spans="1:26" x14ac:dyDescent="0.3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93257</v>
      </c>
      <c r="W211">
        <v>44674</v>
      </c>
      <c r="X211">
        <v>87334</v>
      </c>
      <c r="Y211">
        <v>71999</v>
      </c>
      <c r="Z211">
        <v>81800</v>
      </c>
    </row>
    <row r="212" spans="1:26" x14ac:dyDescent="0.3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103988</v>
      </c>
      <c r="W212">
        <v>172914</v>
      </c>
      <c r="X212">
        <v>100164</v>
      </c>
      <c r="Y212">
        <v>98045</v>
      </c>
      <c r="Z212">
        <v>249484</v>
      </c>
    </row>
    <row r="213" spans="1:26" x14ac:dyDescent="0.3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214528</v>
      </c>
      <c r="W213">
        <v>243096</v>
      </c>
      <c r="X213">
        <v>184099</v>
      </c>
      <c r="Y213">
        <v>85902</v>
      </c>
      <c r="Z213">
        <v>72596</v>
      </c>
    </row>
    <row r="214" spans="1:26" x14ac:dyDescent="0.3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63881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71542</v>
      </c>
      <c r="W214">
        <v>80698</v>
      </c>
      <c r="X214">
        <v>81124</v>
      </c>
      <c r="Y214">
        <v>82805</v>
      </c>
      <c r="Z214">
        <v>76230</v>
      </c>
    </row>
    <row r="215" spans="1:26" x14ac:dyDescent="0.3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16801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17261</v>
      </c>
      <c r="W215">
        <v>14846</v>
      </c>
      <c r="X215">
        <v>13140</v>
      </c>
      <c r="Y215">
        <v>16391</v>
      </c>
      <c r="Z215">
        <v>14157</v>
      </c>
    </row>
    <row r="216" spans="1:26" x14ac:dyDescent="0.3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154578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137514</v>
      </c>
      <c r="W216">
        <v>139385</v>
      </c>
      <c r="X216">
        <v>148406</v>
      </c>
      <c r="Y216">
        <v>155249</v>
      </c>
      <c r="Z216">
        <v>217637</v>
      </c>
    </row>
    <row r="217" spans="1:26" x14ac:dyDescent="0.3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19546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20619</v>
      </c>
      <c r="W217">
        <v>19110</v>
      </c>
      <c r="X217">
        <v>28760</v>
      </c>
      <c r="Y217">
        <v>20024</v>
      </c>
      <c r="Z217">
        <v>25630</v>
      </c>
    </row>
    <row r="218" spans="1:26" x14ac:dyDescent="0.3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62024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65331</v>
      </c>
      <c r="W218">
        <v>68563</v>
      </c>
      <c r="X218">
        <v>70690</v>
      </c>
      <c r="Y218">
        <v>53066</v>
      </c>
      <c r="Z218">
        <v>46428</v>
      </c>
    </row>
    <row r="219" spans="1:26" x14ac:dyDescent="0.3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48221</v>
      </c>
      <c r="W219">
        <v>45092</v>
      </c>
      <c r="X219">
        <v>40885</v>
      </c>
      <c r="Y219">
        <v>37609</v>
      </c>
      <c r="Z219">
        <v>35791</v>
      </c>
    </row>
    <row r="220" spans="1:26" x14ac:dyDescent="0.3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21555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24110</v>
      </c>
      <c r="W220">
        <v>23317</v>
      </c>
      <c r="X220">
        <v>16661</v>
      </c>
      <c r="Y220">
        <v>17846</v>
      </c>
      <c r="Z220">
        <v>18937</v>
      </c>
    </row>
    <row r="221" spans="1:26" x14ac:dyDescent="0.3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1419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152</v>
      </c>
      <c r="W221">
        <v>152</v>
      </c>
      <c r="X221">
        <v>152</v>
      </c>
      <c r="Y221">
        <v>152</v>
      </c>
      <c r="Z221">
        <v>152</v>
      </c>
    </row>
    <row r="222" spans="1:26" x14ac:dyDescent="0.3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20210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19687</v>
      </c>
      <c r="W222">
        <v>20750</v>
      </c>
      <c r="X222">
        <v>13530</v>
      </c>
      <c r="Y222">
        <v>16393</v>
      </c>
      <c r="Z222">
        <v>32975</v>
      </c>
    </row>
    <row r="223" spans="1:26" x14ac:dyDescent="0.3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4110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3632</v>
      </c>
      <c r="X223">
        <v>3015</v>
      </c>
      <c r="Y223">
        <v>2893</v>
      </c>
      <c r="Z223">
        <v>3504</v>
      </c>
    </row>
    <row r="224" spans="1:26" x14ac:dyDescent="0.3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8850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8172</v>
      </c>
      <c r="W224">
        <v>4846</v>
      </c>
      <c r="X224">
        <v>4855</v>
      </c>
      <c r="Y224">
        <v>6065</v>
      </c>
      <c r="Z224">
        <v>6645</v>
      </c>
    </row>
    <row r="225" spans="1:26" x14ac:dyDescent="0.3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2192</v>
      </c>
      <c r="X225">
        <v>3339</v>
      </c>
      <c r="Y225">
        <v>3035</v>
      </c>
      <c r="Z225">
        <v>2319</v>
      </c>
    </row>
    <row r="226" spans="1:26" x14ac:dyDescent="0.3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27015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26740</v>
      </c>
      <c r="W226">
        <v>34578</v>
      </c>
      <c r="X226">
        <v>32863</v>
      </c>
      <c r="Y226">
        <v>25385</v>
      </c>
      <c r="Z226">
        <v>27088</v>
      </c>
    </row>
    <row r="227" spans="1:26" x14ac:dyDescent="0.3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6291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3101</v>
      </c>
      <c r="W227">
        <v>2822</v>
      </c>
      <c r="X227">
        <v>2835</v>
      </c>
      <c r="Y227">
        <v>2835</v>
      </c>
      <c r="Z227">
        <v>2667</v>
      </c>
    </row>
    <row r="228" spans="1:26" x14ac:dyDescent="0.3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51835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45832</v>
      </c>
      <c r="W228">
        <v>52191</v>
      </c>
      <c r="X228">
        <v>41164</v>
      </c>
      <c r="Y228">
        <v>64020</v>
      </c>
      <c r="Z228">
        <v>49138</v>
      </c>
    </row>
    <row r="229" spans="1:26" x14ac:dyDescent="0.3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9118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7420</v>
      </c>
      <c r="W229">
        <v>7697</v>
      </c>
      <c r="X229">
        <v>10360</v>
      </c>
      <c r="Y229">
        <v>2969</v>
      </c>
      <c r="Z229">
        <v>6600</v>
      </c>
    </row>
    <row r="230" spans="1:26" x14ac:dyDescent="0.3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30113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19270</v>
      </c>
      <c r="W230">
        <v>18710</v>
      </c>
      <c r="X230">
        <v>23184</v>
      </c>
      <c r="Y230">
        <v>1955</v>
      </c>
      <c r="Z230">
        <v>11583</v>
      </c>
    </row>
    <row r="231" spans="1:26" x14ac:dyDescent="0.3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6084</v>
      </c>
      <c r="W231">
        <v>6274</v>
      </c>
      <c r="X231">
        <v>11954</v>
      </c>
      <c r="Y231">
        <v>7227</v>
      </c>
      <c r="Z231">
        <v>8931</v>
      </c>
    </row>
    <row r="232" spans="1:26" x14ac:dyDescent="0.3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15236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14058</v>
      </c>
      <c r="W232">
        <v>14175</v>
      </c>
      <c r="X232">
        <v>19355</v>
      </c>
      <c r="Y232">
        <v>19355</v>
      </c>
      <c r="Z232">
        <v>19248</v>
      </c>
    </row>
    <row r="233" spans="1:26" x14ac:dyDescent="0.3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3010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2045</v>
      </c>
      <c r="W234">
        <v>1857</v>
      </c>
      <c r="X234">
        <v>2067</v>
      </c>
      <c r="Y234">
        <v>2067</v>
      </c>
      <c r="Z234">
        <v>2067</v>
      </c>
    </row>
    <row r="235" spans="1:26" x14ac:dyDescent="0.3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229</v>
      </c>
      <c r="X235">
        <v>-458</v>
      </c>
      <c r="Y235">
        <v>229</v>
      </c>
      <c r="Z235">
        <v>229</v>
      </c>
    </row>
    <row r="236" spans="1:26" x14ac:dyDescent="0.3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78528</v>
      </c>
      <c r="W238">
        <v>14529</v>
      </c>
      <c r="X238">
        <v>2328</v>
      </c>
      <c r="Y238">
        <v>5965</v>
      </c>
      <c r="Z238">
        <v>33261</v>
      </c>
    </row>
    <row r="239" spans="1:26" x14ac:dyDescent="0.3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569</v>
      </c>
      <c r="W239">
        <v>1718</v>
      </c>
      <c r="X239">
        <v>3782</v>
      </c>
      <c r="Y239">
        <v>1495</v>
      </c>
      <c r="Z239">
        <v>3450</v>
      </c>
    </row>
    <row r="240" spans="1:26" x14ac:dyDescent="0.3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8936</v>
      </c>
      <c r="W240">
        <v>25833</v>
      </c>
      <c r="X240">
        <v>13171</v>
      </c>
      <c r="Y240">
        <v>7148</v>
      </c>
      <c r="Z240">
        <v>-5250</v>
      </c>
    </row>
    <row r="241" spans="1:26" x14ac:dyDescent="0.3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-11727</v>
      </c>
      <c r="W241">
        <v>360</v>
      </c>
      <c r="X241">
        <v>2232</v>
      </c>
      <c r="Y241">
        <v>60</v>
      </c>
      <c r="Z241">
        <v>1148</v>
      </c>
    </row>
    <row r="242" spans="1:26" x14ac:dyDescent="0.3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6834</v>
      </c>
      <c r="W242">
        <v>18134</v>
      </c>
      <c r="X242">
        <v>25070</v>
      </c>
      <c r="Y242">
        <v>23792</v>
      </c>
      <c r="Z242">
        <v>-167</v>
      </c>
    </row>
    <row r="243" spans="1:26" x14ac:dyDescent="0.3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4381</v>
      </c>
      <c r="W243">
        <v>3370</v>
      </c>
      <c r="X243">
        <v>6285</v>
      </c>
      <c r="Y243">
        <v>1927</v>
      </c>
      <c r="Z243">
        <v>1155</v>
      </c>
    </row>
    <row r="244" spans="1:26" x14ac:dyDescent="0.3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47400</v>
      </c>
      <c r="W244">
        <v>2526</v>
      </c>
      <c r="X244">
        <v>2080</v>
      </c>
      <c r="Y244">
        <v>3380</v>
      </c>
      <c r="Z244">
        <v>40681</v>
      </c>
    </row>
    <row r="245" spans="1:26" x14ac:dyDescent="0.3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46194</v>
      </c>
      <c r="W245">
        <v>40209</v>
      </c>
      <c r="X245">
        <v>35787</v>
      </c>
      <c r="Y245">
        <v>4659</v>
      </c>
      <c r="Z245">
        <v>42827</v>
      </c>
    </row>
    <row r="246" spans="1:26" x14ac:dyDescent="0.3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17571</v>
      </c>
      <c r="W246">
        <v>21449</v>
      </c>
      <c r="X246">
        <v>37165</v>
      </c>
      <c r="Y246">
        <v>30687</v>
      </c>
      <c r="Z246">
        <v>12385</v>
      </c>
    </row>
    <row r="247" spans="1:26" x14ac:dyDescent="0.3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27471</v>
      </c>
      <c r="W247">
        <v>2273</v>
      </c>
      <c r="X247">
        <v>4239</v>
      </c>
      <c r="Y247">
        <v>5425</v>
      </c>
      <c r="Z247">
        <v>5186</v>
      </c>
    </row>
    <row r="248" spans="1:26" x14ac:dyDescent="0.3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1326</v>
      </c>
      <c r="W248">
        <v>17130</v>
      </c>
      <c r="X248">
        <v>0</v>
      </c>
      <c r="Y248">
        <v>32736</v>
      </c>
      <c r="Z248">
        <v>1648</v>
      </c>
    </row>
    <row r="249" spans="1:26" x14ac:dyDescent="0.3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19698</v>
      </c>
      <c r="W249">
        <v>12944</v>
      </c>
      <c r="X249">
        <v>18911</v>
      </c>
      <c r="Y249">
        <v>16124</v>
      </c>
      <c r="Z249">
        <v>38048</v>
      </c>
    </row>
    <row r="250" spans="1:26" x14ac:dyDescent="0.3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245472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362703</v>
      </c>
      <c r="W250">
        <v>233692</v>
      </c>
      <c r="X250">
        <v>224365</v>
      </c>
      <c r="Y250">
        <v>277596</v>
      </c>
      <c r="Z250">
        <v>284016</v>
      </c>
    </row>
    <row r="251" spans="1:26" x14ac:dyDescent="0.3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42813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71214</v>
      </c>
      <c r="W251">
        <v>63571</v>
      </c>
      <c r="X251">
        <v>59816</v>
      </c>
      <c r="Y251">
        <v>29145</v>
      </c>
      <c r="Z251">
        <v>66857</v>
      </c>
    </row>
    <row r="252" spans="1:26" x14ac:dyDescent="0.3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366358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322925</v>
      </c>
      <c r="W252">
        <v>407471</v>
      </c>
      <c r="X252">
        <v>329216</v>
      </c>
      <c r="Y252">
        <v>415858</v>
      </c>
      <c r="Z252">
        <v>408975</v>
      </c>
    </row>
    <row r="253" spans="1:26" x14ac:dyDescent="0.3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61554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57791</v>
      </c>
      <c r="W253">
        <v>46188</v>
      </c>
      <c r="X253">
        <v>61930</v>
      </c>
      <c r="Y253">
        <v>53433</v>
      </c>
      <c r="Z253">
        <v>56768</v>
      </c>
    </row>
    <row r="254" spans="1:26" x14ac:dyDescent="0.3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146024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111755</v>
      </c>
      <c r="W254">
        <v>137911</v>
      </c>
      <c r="X254">
        <v>135646</v>
      </c>
      <c r="Y254">
        <v>128788</v>
      </c>
      <c r="Z254">
        <v>77982</v>
      </c>
    </row>
    <row r="255" spans="1:26" x14ac:dyDescent="0.3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136303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138476</v>
      </c>
      <c r="W255">
        <v>123757</v>
      </c>
      <c r="X255">
        <v>133251</v>
      </c>
      <c r="Y255">
        <v>110729</v>
      </c>
      <c r="Z255">
        <v>144478</v>
      </c>
    </row>
    <row r="256" spans="1:26" x14ac:dyDescent="0.3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69618</v>
      </c>
      <c r="W256">
        <v>16316</v>
      </c>
      <c r="X256">
        <v>17772</v>
      </c>
      <c r="Y256">
        <v>67723</v>
      </c>
      <c r="Z256">
        <v>42821</v>
      </c>
    </row>
    <row r="257" spans="1:26" x14ac:dyDescent="0.3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30813</v>
      </c>
      <c r="W257">
        <v>25666</v>
      </c>
      <c r="X257">
        <v>21563</v>
      </c>
      <c r="Y257">
        <v>4536</v>
      </c>
      <c r="Z257">
        <v>26650</v>
      </c>
    </row>
    <row r="258" spans="1:26" x14ac:dyDescent="0.3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44691</v>
      </c>
      <c r="W258">
        <v>84570</v>
      </c>
      <c r="X258">
        <v>57314</v>
      </c>
      <c r="Y258">
        <v>92914</v>
      </c>
      <c r="Z258">
        <v>45886</v>
      </c>
    </row>
    <row r="259" spans="1:26" x14ac:dyDescent="0.3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14927</v>
      </c>
      <c r="W259">
        <v>5741</v>
      </c>
      <c r="X259">
        <v>5529</v>
      </c>
      <c r="Y259">
        <v>11625</v>
      </c>
      <c r="Z259">
        <v>3120</v>
      </c>
    </row>
    <row r="260" spans="1:26" x14ac:dyDescent="0.3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2772</v>
      </c>
      <c r="W260">
        <v>10525</v>
      </c>
      <c r="X260">
        <v>2882</v>
      </c>
      <c r="Y260">
        <v>17911</v>
      </c>
      <c r="Z260">
        <v>3372</v>
      </c>
    </row>
    <row r="261" spans="1:26" x14ac:dyDescent="0.3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13868</v>
      </c>
      <c r="W261">
        <v>15927</v>
      </c>
      <c r="X261">
        <v>8423</v>
      </c>
      <c r="Y261">
        <v>13542</v>
      </c>
      <c r="Z261">
        <v>15706</v>
      </c>
    </row>
    <row r="262" spans="1:26" x14ac:dyDescent="0.3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43657</v>
      </c>
      <c r="L262">
        <v>42463</v>
      </c>
      <c r="M262">
        <v>38352</v>
      </c>
      <c r="N262">
        <v>33620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53042</v>
      </c>
      <c r="W262">
        <v>52387</v>
      </c>
      <c r="X262">
        <v>59240</v>
      </c>
      <c r="Y262">
        <v>56469</v>
      </c>
      <c r="Z262">
        <v>76437</v>
      </c>
    </row>
    <row r="263" spans="1:26" x14ac:dyDescent="0.3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16613</v>
      </c>
      <c r="L263">
        <v>16828</v>
      </c>
      <c r="M263">
        <v>15218</v>
      </c>
      <c r="N263">
        <v>13519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16947</v>
      </c>
      <c r="W263">
        <v>17344</v>
      </c>
      <c r="X263">
        <v>18306</v>
      </c>
      <c r="Y263">
        <v>12693</v>
      </c>
      <c r="Z263">
        <v>24534</v>
      </c>
    </row>
    <row r="264" spans="1:26" x14ac:dyDescent="0.3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87666</v>
      </c>
      <c r="L264">
        <v>86414</v>
      </c>
      <c r="M264">
        <v>72078</v>
      </c>
      <c r="N264">
        <v>57916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84181</v>
      </c>
      <c r="W264">
        <v>96153</v>
      </c>
      <c r="X264">
        <v>90977</v>
      </c>
      <c r="Y264">
        <v>92158</v>
      </c>
      <c r="Z264">
        <v>102557</v>
      </c>
    </row>
    <row r="265" spans="1:26" x14ac:dyDescent="0.3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14599</v>
      </c>
      <c r="L265">
        <v>15015</v>
      </c>
      <c r="M265">
        <v>13371</v>
      </c>
      <c r="N265">
        <v>11497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13758</v>
      </c>
      <c r="W265">
        <v>12991</v>
      </c>
      <c r="X265">
        <v>12389</v>
      </c>
      <c r="Y265">
        <v>14844</v>
      </c>
      <c r="Z265">
        <v>19069</v>
      </c>
    </row>
    <row r="266" spans="1:26" x14ac:dyDescent="0.3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31810</v>
      </c>
      <c r="L266">
        <v>29921</v>
      </c>
      <c r="M266">
        <v>28081</v>
      </c>
      <c r="N266">
        <v>24728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26556</v>
      </c>
      <c r="W266">
        <v>24959</v>
      </c>
      <c r="X266">
        <v>18341</v>
      </c>
      <c r="Y266">
        <v>23082</v>
      </c>
      <c r="Z266">
        <v>26342</v>
      </c>
    </row>
    <row r="267" spans="1:26" x14ac:dyDescent="0.3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41338</v>
      </c>
      <c r="L267">
        <v>41962</v>
      </c>
      <c r="M267">
        <v>35350</v>
      </c>
      <c r="N267">
        <v>28721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40994</v>
      </c>
      <c r="W267">
        <v>37867</v>
      </c>
      <c r="X267">
        <v>44823</v>
      </c>
      <c r="Y267">
        <v>37955</v>
      </c>
      <c r="Z267">
        <v>38380</v>
      </c>
    </row>
    <row r="268" spans="1:26" x14ac:dyDescent="0.3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162513</v>
      </c>
      <c r="K268">
        <v>166451</v>
      </c>
      <c r="L268">
        <v>176201</v>
      </c>
      <c r="M268">
        <v>171620</v>
      </c>
      <c r="N268">
        <v>187673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240043</v>
      </c>
      <c r="W268">
        <v>164989</v>
      </c>
      <c r="X268">
        <v>147353</v>
      </c>
      <c r="Y268">
        <v>153404</v>
      </c>
      <c r="Z268">
        <v>163990</v>
      </c>
    </row>
    <row r="269" spans="1:26" x14ac:dyDescent="0.3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19696</v>
      </c>
      <c r="K269">
        <v>18894</v>
      </c>
      <c r="L269">
        <v>18488</v>
      </c>
      <c r="M269">
        <v>17717</v>
      </c>
      <c r="N269">
        <v>19602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23454</v>
      </c>
      <c r="W269">
        <v>20561</v>
      </c>
      <c r="X269">
        <v>19947</v>
      </c>
      <c r="Y269">
        <v>11916</v>
      </c>
      <c r="Z269">
        <v>15397</v>
      </c>
    </row>
    <row r="270" spans="1:26" x14ac:dyDescent="0.3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235316</v>
      </c>
      <c r="K270">
        <v>255523</v>
      </c>
      <c r="L270">
        <v>258129</v>
      </c>
      <c r="M270">
        <v>232377</v>
      </c>
      <c r="N270">
        <v>276310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194053</v>
      </c>
      <c r="W270">
        <v>226748</v>
      </c>
      <c r="X270">
        <v>180925</v>
      </c>
      <c r="Y270">
        <v>230786</v>
      </c>
      <c r="Z270">
        <v>258060</v>
      </c>
    </row>
    <row r="271" spans="1:26" x14ac:dyDescent="0.3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37426</v>
      </c>
      <c r="K271">
        <v>38796</v>
      </c>
      <c r="L271">
        <v>39425</v>
      </c>
      <c r="M271">
        <v>50441</v>
      </c>
      <c r="N271">
        <v>39732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29106</v>
      </c>
      <c r="W271">
        <v>27456</v>
      </c>
      <c r="X271">
        <v>44012</v>
      </c>
      <c r="Y271">
        <v>26964</v>
      </c>
      <c r="Z271">
        <v>34327</v>
      </c>
    </row>
    <row r="272" spans="1:26" x14ac:dyDescent="0.3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98712</v>
      </c>
      <c r="K272">
        <v>101483</v>
      </c>
      <c r="L272">
        <v>102997</v>
      </c>
      <c r="M272">
        <v>102228</v>
      </c>
      <c r="N272">
        <v>97842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82427</v>
      </c>
      <c r="W272">
        <v>102427</v>
      </c>
      <c r="X272">
        <v>114423</v>
      </c>
      <c r="Y272">
        <v>87795</v>
      </c>
      <c r="Z272">
        <v>47668</v>
      </c>
    </row>
    <row r="273" spans="1:26" x14ac:dyDescent="0.3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80386</v>
      </c>
      <c r="K273">
        <v>69745</v>
      </c>
      <c r="L273">
        <v>57980</v>
      </c>
      <c r="M273">
        <v>43518</v>
      </c>
      <c r="N273">
        <v>29215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83614</v>
      </c>
      <c r="W273">
        <v>69963</v>
      </c>
      <c r="X273">
        <v>80005</v>
      </c>
      <c r="Y273">
        <v>59232</v>
      </c>
      <c r="Z273">
        <v>89300</v>
      </c>
    </row>
    <row r="274" spans="1:26" x14ac:dyDescent="0.3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68263</v>
      </c>
      <c r="K274">
        <v>63332</v>
      </c>
      <c r="L274">
        <v>60926</v>
      </c>
      <c r="M274">
        <v>52472</v>
      </c>
      <c r="N274">
        <v>59717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65886</v>
      </c>
      <c r="W274">
        <v>60601</v>
      </c>
      <c r="X274">
        <v>79156</v>
      </c>
      <c r="Y274">
        <v>67149</v>
      </c>
      <c r="Z274">
        <v>75637</v>
      </c>
    </row>
    <row r="275" spans="1:26" x14ac:dyDescent="0.3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16240</v>
      </c>
      <c r="K275">
        <v>15429</v>
      </c>
      <c r="L275">
        <v>14852</v>
      </c>
      <c r="M275">
        <v>13996</v>
      </c>
      <c r="N275">
        <v>15327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22384</v>
      </c>
      <c r="W275">
        <v>24057</v>
      </c>
      <c r="X275">
        <v>22021</v>
      </c>
      <c r="Y275">
        <v>20476</v>
      </c>
      <c r="Z275">
        <v>26648</v>
      </c>
    </row>
    <row r="276" spans="1:26" x14ac:dyDescent="0.3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95273</v>
      </c>
      <c r="K276">
        <v>91628</v>
      </c>
      <c r="L276">
        <v>86458</v>
      </c>
      <c r="M276">
        <v>61681</v>
      </c>
      <c r="N276">
        <v>86168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90842</v>
      </c>
      <c r="W276">
        <v>87348</v>
      </c>
      <c r="X276">
        <v>92122</v>
      </c>
      <c r="Y276">
        <v>82934</v>
      </c>
      <c r="Z276">
        <v>101072</v>
      </c>
    </row>
    <row r="277" spans="1:26" x14ac:dyDescent="0.3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27473</v>
      </c>
      <c r="K277">
        <v>27274</v>
      </c>
      <c r="L277">
        <v>25063</v>
      </c>
      <c r="M277">
        <v>24484</v>
      </c>
      <c r="N277">
        <v>25824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25480</v>
      </c>
      <c r="W277">
        <v>26210</v>
      </c>
      <c r="X277">
        <v>25292</v>
      </c>
      <c r="Y277">
        <v>24954</v>
      </c>
      <c r="Z277">
        <v>34762</v>
      </c>
    </row>
    <row r="278" spans="1:26" x14ac:dyDescent="0.3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51550</v>
      </c>
      <c r="K278">
        <v>52078</v>
      </c>
      <c r="L278">
        <v>49175</v>
      </c>
      <c r="M278">
        <v>39907</v>
      </c>
      <c r="N278">
        <v>48488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51571</v>
      </c>
      <c r="W278">
        <v>49491</v>
      </c>
      <c r="X278">
        <v>50226</v>
      </c>
      <c r="Y278">
        <v>46052</v>
      </c>
      <c r="Z278">
        <v>50523</v>
      </c>
    </row>
    <row r="279" spans="1:26" x14ac:dyDescent="0.3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61754</v>
      </c>
      <c r="K279">
        <v>60709</v>
      </c>
      <c r="L279">
        <v>43381</v>
      </c>
      <c r="M279">
        <v>44596</v>
      </c>
      <c r="N279">
        <v>47205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68844</v>
      </c>
      <c r="W279">
        <v>59391</v>
      </c>
      <c r="X279">
        <v>62756</v>
      </c>
      <c r="Y279">
        <v>53537</v>
      </c>
      <c r="Z279">
        <v>79868</v>
      </c>
    </row>
    <row r="280" spans="1:26" x14ac:dyDescent="0.3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69773</v>
      </c>
      <c r="W280">
        <v>79908</v>
      </c>
      <c r="X280">
        <v>96060</v>
      </c>
      <c r="Y280">
        <v>68861</v>
      </c>
      <c r="Z280">
        <v>96242</v>
      </c>
    </row>
    <row r="281" spans="1:26" x14ac:dyDescent="0.3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11629</v>
      </c>
      <c r="W281">
        <v>3457</v>
      </c>
      <c r="X281">
        <v>4163</v>
      </c>
      <c r="Y281">
        <v>11477</v>
      </c>
      <c r="Z281">
        <v>4170</v>
      </c>
    </row>
    <row r="282" spans="1:26" x14ac:dyDescent="0.3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74972</v>
      </c>
      <c r="W282">
        <v>93075</v>
      </c>
      <c r="X282">
        <v>112070</v>
      </c>
      <c r="Y282">
        <v>73961</v>
      </c>
      <c r="Z282">
        <v>112282</v>
      </c>
    </row>
    <row r="283" spans="1:26" x14ac:dyDescent="0.3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9045</v>
      </c>
      <c r="W283">
        <v>11169</v>
      </c>
      <c r="X283">
        <v>13448</v>
      </c>
      <c r="Y283">
        <v>8926</v>
      </c>
      <c r="Z283">
        <v>13474</v>
      </c>
    </row>
    <row r="284" spans="1:26" x14ac:dyDescent="0.3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46515</v>
      </c>
      <c r="W284">
        <v>39889</v>
      </c>
      <c r="X284">
        <v>48030</v>
      </c>
      <c r="Y284">
        <v>45907</v>
      </c>
      <c r="Z284">
        <v>48121</v>
      </c>
    </row>
    <row r="285" spans="1:26" x14ac:dyDescent="0.3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43931</v>
      </c>
      <c r="W285">
        <v>34571</v>
      </c>
      <c r="X285">
        <v>41626</v>
      </c>
      <c r="Y285">
        <v>43357</v>
      </c>
      <c r="Z285">
        <v>41705</v>
      </c>
    </row>
    <row r="286" spans="1:26" x14ac:dyDescent="0.3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151021</v>
      </c>
      <c r="K286">
        <v>148620</v>
      </c>
      <c r="L286">
        <v>140995</v>
      </c>
      <c r="M286">
        <v>131135</v>
      </c>
      <c r="N286">
        <v>140611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137315</v>
      </c>
      <c r="W286">
        <v>140906</v>
      </c>
      <c r="X286">
        <v>175698</v>
      </c>
      <c r="Y286">
        <v>136381</v>
      </c>
      <c r="Z286">
        <v>172469</v>
      </c>
    </row>
    <row r="287" spans="1:26" x14ac:dyDescent="0.3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19839</v>
      </c>
      <c r="K287">
        <v>19138</v>
      </c>
      <c r="L287">
        <v>18334</v>
      </c>
      <c r="M287">
        <v>17417</v>
      </c>
      <c r="N287">
        <v>18845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34013</v>
      </c>
      <c r="W287">
        <v>27712</v>
      </c>
      <c r="X287">
        <v>26362</v>
      </c>
      <c r="Y287">
        <v>32389</v>
      </c>
      <c r="Z287">
        <v>31010</v>
      </c>
    </row>
    <row r="288" spans="1:26" x14ac:dyDescent="0.3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191520</v>
      </c>
      <c r="K288">
        <v>190827</v>
      </c>
      <c r="L288">
        <v>179568</v>
      </c>
      <c r="M288">
        <v>153150</v>
      </c>
      <c r="N288">
        <v>180240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166846</v>
      </c>
      <c r="W288">
        <v>180816</v>
      </c>
      <c r="X288">
        <v>205391</v>
      </c>
      <c r="Y288">
        <v>157489</v>
      </c>
      <c r="Z288">
        <v>214243</v>
      </c>
    </row>
    <row r="289" spans="1:26" x14ac:dyDescent="0.3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39051</v>
      </c>
      <c r="K289">
        <v>39206</v>
      </c>
      <c r="L289">
        <v>36264</v>
      </c>
      <c r="M289">
        <v>35488</v>
      </c>
      <c r="N289">
        <v>37141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34708</v>
      </c>
      <c r="W289">
        <v>37386</v>
      </c>
      <c r="X289">
        <v>38990</v>
      </c>
      <c r="Y289">
        <v>33966</v>
      </c>
      <c r="Z289">
        <v>48407</v>
      </c>
    </row>
    <row r="290" spans="1:26" x14ac:dyDescent="0.3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92792</v>
      </c>
      <c r="K290">
        <v>94585</v>
      </c>
      <c r="L290">
        <v>89073</v>
      </c>
      <c r="M290">
        <v>79101</v>
      </c>
      <c r="N290">
        <v>88798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98172</v>
      </c>
      <c r="W290">
        <v>89790</v>
      </c>
      <c r="X290">
        <v>98353</v>
      </c>
      <c r="Y290">
        <v>92032</v>
      </c>
      <c r="Z290">
        <v>99030</v>
      </c>
    </row>
    <row r="291" spans="1:26" x14ac:dyDescent="0.3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98791</v>
      </c>
      <c r="K291">
        <v>98843</v>
      </c>
      <c r="L291">
        <v>79254</v>
      </c>
      <c r="M291">
        <v>79859</v>
      </c>
      <c r="N291">
        <v>83435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113090</v>
      </c>
      <c r="W291">
        <v>94091</v>
      </c>
      <c r="X291">
        <v>104670</v>
      </c>
      <c r="Y291">
        <v>97158</v>
      </c>
      <c r="Z291">
        <v>122765</v>
      </c>
    </row>
    <row r="292" spans="1:26" x14ac:dyDescent="0.3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11492</v>
      </c>
      <c r="K292">
        <v>17831</v>
      </c>
      <c r="L292">
        <v>35206</v>
      </c>
      <c r="M292">
        <v>40485</v>
      </c>
      <c r="N292">
        <v>47062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102728</v>
      </c>
      <c r="W292">
        <v>24083</v>
      </c>
      <c r="X292">
        <v>-28345</v>
      </c>
      <c r="Y292">
        <v>17023</v>
      </c>
      <c r="Z292">
        <v>-8479</v>
      </c>
    </row>
    <row r="293" spans="1:26" x14ac:dyDescent="0.3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-143</v>
      </c>
      <c r="K293">
        <v>-244</v>
      </c>
      <c r="L293">
        <v>154</v>
      </c>
      <c r="M293">
        <v>300</v>
      </c>
      <c r="N293">
        <v>757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-10559</v>
      </c>
      <c r="W293">
        <v>-7151</v>
      </c>
      <c r="X293">
        <v>-6415</v>
      </c>
      <c r="Y293">
        <v>-20473</v>
      </c>
      <c r="Z293">
        <v>-15613</v>
      </c>
    </row>
    <row r="294" spans="1:26" x14ac:dyDescent="0.3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43796</v>
      </c>
      <c r="K294">
        <v>64696</v>
      </c>
      <c r="L294">
        <v>78561</v>
      </c>
      <c r="M294">
        <v>79227</v>
      </c>
      <c r="N294">
        <v>96070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27207</v>
      </c>
      <c r="W294">
        <v>45932</v>
      </c>
      <c r="X294">
        <v>-24466</v>
      </c>
      <c r="Y294">
        <v>73297</v>
      </c>
      <c r="Z294">
        <v>43817</v>
      </c>
    </row>
    <row r="295" spans="1:26" x14ac:dyDescent="0.3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-1625</v>
      </c>
      <c r="K295">
        <v>-410</v>
      </c>
      <c r="L295">
        <v>3161</v>
      </c>
      <c r="M295">
        <v>14953</v>
      </c>
      <c r="N295">
        <v>2591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-5602</v>
      </c>
      <c r="W295">
        <v>-9930</v>
      </c>
      <c r="X295">
        <v>5022</v>
      </c>
      <c r="Y295">
        <v>-7002</v>
      </c>
      <c r="Z295">
        <v>-14080</v>
      </c>
    </row>
    <row r="296" spans="1:26" x14ac:dyDescent="0.3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5920</v>
      </c>
      <c r="K296">
        <v>6898</v>
      </c>
      <c r="L296">
        <v>13924</v>
      </c>
      <c r="M296">
        <v>23127</v>
      </c>
      <c r="N296">
        <v>9044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-15745</v>
      </c>
      <c r="W296">
        <v>12637</v>
      </c>
      <c r="X296">
        <v>16070</v>
      </c>
      <c r="Y296">
        <v>-4237</v>
      </c>
      <c r="Z296">
        <v>-51362</v>
      </c>
    </row>
    <row r="297" spans="1:26" x14ac:dyDescent="0.3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-18405</v>
      </c>
      <c r="K297">
        <v>-29098</v>
      </c>
      <c r="L297">
        <v>-21274</v>
      </c>
      <c r="M297">
        <v>-36341</v>
      </c>
      <c r="N297">
        <v>-54220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-29476</v>
      </c>
      <c r="W297">
        <v>-24128</v>
      </c>
      <c r="X297">
        <v>-24665</v>
      </c>
      <c r="Y297">
        <v>-37926</v>
      </c>
      <c r="Z297">
        <v>-33465</v>
      </c>
    </row>
    <row r="298" spans="1:26" x14ac:dyDescent="0.3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2</v>
      </c>
      <c r="W298">
        <v>1</v>
      </c>
      <c r="X298">
        <v>0</v>
      </c>
      <c r="Y298">
        <v>1</v>
      </c>
      <c r="Z298">
        <v>1</v>
      </c>
    </row>
    <row r="299" spans="1:26" x14ac:dyDescent="0.3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1</v>
      </c>
      <c r="W300">
        <v>1</v>
      </c>
      <c r="X300">
        <v>2</v>
      </c>
      <c r="Y300">
        <v>2</v>
      </c>
      <c r="Z300">
        <v>0</v>
      </c>
    </row>
    <row r="301" spans="1:26" x14ac:dyDescent="0.3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1</v>
      </c>
      <c r="X303">
        <v>1</v>
      </c>
      <c r="Y303">
        <v>1</v>
      </c>
      <c r="Z303">
        <v>1</v>
      </c>
    </row>
    <row r="304" spans="1:26" x14ac:dyDescent="0.3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12425</v>
      </c>
      <c r="R307">
        <v>9335</v>
      </c>
      <c r="S307">
        <v>11831</v>
      </c>
      <c r="T307">
        <v>7511</v>
      </c>
      <c r="U307">
        <v>15374</v>
      </c>
      <c r="V307">
        <v>8386</v>
      </c>
      <c r="W307">
        <v>11439</v>
      </c>
      <c r="X307">
        <v>13054</v>
      </c>
      <c r="Y307">
        <v>13350</v>
      </c>
      <c r="Z307">
        <v>5340</v>
      </c>
    </row>
    <row r="308" spans="1:26" x14ac:dyDescent="0.3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3480</v>
      </c>
      <c r="M308">
        <v>3480</v>
      </c>
      <c r="N308">
        <v>3480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3171</v>
      </c>
      <c r="W308">
        <v>2146</v>
      </c>
      <c r="X308">
        <v>2609</v>
      </c>
      <c r="Y308">
        <v>2204</v>
      </c>
      <c r="Z308">
        <v>2586</v>
      </c>
    </row>
    <row r="309" spans="1:26" x14ac:dyDescent="0.3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657</v>
      </c>
      <c r="M309">
        <v>657</v>
      </c>
      <c r="N309">
        <v>657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692</v>
      </c>
      <c r="W309">
        <v>516</v>
      </c>
      <c r="X309">
        <v>671</v>
      </c>
      <c r="Y309">
        <v>486</v>
      </c>
      <c r="Z309">
        <v>409</v>
      </c>
    </row>
    <row r="310" spans="1:26" x14ac:dyDescent="0.3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1804</v>
      </c>
      <c r="M310">
        <v>1804</v>
      </c>
      <c r="N310">
        <v>1804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894</v>
      </c>
      <c r="W310">
        <v>748</v>
      </c>
      <c r="X310">
        <v>1136</v>
      </c>
      <c r="Y310">
        <v>309</v>
      </c>
      <c r="Z310">
        <v>1177</v>
      </c>
    </row>
    <row r="311" spans="1:26" x14ac:dyDescent="0.3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794</v>
      </c>
      <c r="M311">
        <v>794</v>
      </c>
      <c r="N311">
        <v>794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445</v>
      </c>
      <c r="W311">
        <v>506</v>
      </c>
      <c r="X311">
        <v>438</v>
      </c>
      <c r="Y311">
        <v>370</v>
      </c>
      <c r="Z311">
        <v>386</v>
      </c>
    </row>
    <row r="312" spans="1:26" x14ac:dyDescent="0.3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1376</v>
      </c>
      <c r="M312">
        <v>1376</v>
      </c>
      <c r="N312">
        <v>1376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655</v>
      </c>
      <c r="W312">
        <v>892</v>
      </c>
      <c r="X312">
        <v>1148</v>
      </c>
      <c r="Y312">
        <v>837</v>
      </c>
      <c r="Z312">
        <v>420</v>
      </c>
    </row>
    <row r="313" spans="1:26" x14ac:dyDescent="0.3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2148</v>
      </c>
      <c r="M313">
        <v>2148</v>
      </c>
      <c r="N313">
        <v>2148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1391</v>
      </c>
      <c r="W313">
        <v>1328</v>
      </c>
      <c r="X313">
        <v>1263</v>
      </c>
      <c r="Y313">
        <v>882</v>
      </c>
      <c r="Z313">
        <v>1074</v>
      </c>
    </row>
    <row r="314" spans="1:26" x14ac:dyDescent="0.3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3131</v>
      </c>
      <c r="R315">
        <v>1038</v>
      </c>
      <c r="S315">
        <v>358</v>
      </c>
      <c r="T315">
        <v>1021</v>
      </c>
      <c r="U315">
        <v>1607</v>
      </c>
      <c r="V315">
        <v>461</v>
      </c>
      <c r="W315">
        <v>635</v>
      </c>
      <c r="X315">
        <v>606</v>
      </c>
      <c r="Y315">
        <v>1392</v>
      </c>
      <c r="Z315">
        <v>133</v>
      </c>
    </row>
    <row r="316" spans="1:26" x14ac:dyDescent="0.3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282</v>
      </c>
      <c r="W316">
        <v>44</v>
      </c>
      <c r="X316">
        <v>438</v>
      </c>
      <c r="Y316">
        <v>848</v>
      </c>
      <c r="Z316">
        <v>2777</v>
      </c>
    </row>
    <row r="317" spans="1:26" x14ac:dyDescent="0.3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2481</v>
      </c>
      <c r="R317">
        <v>996</v>
      </c>
      <c r="S317">
        <v>-633</v>
      </c>
      <c r="T317">
        <v>1021</v>
      </c>
      <c r="U317">
        <v>1424</v>
      </c>
      <c r="V317">
        <v>179</v>
      </c>
      <c r="W317">
        <v>591</v>
      </c>
      <c r="X317">
        <v>167</v>
      </c>
      <c r="Y317">
        <v>544</v>
      </c>
      <c r="Z317">
        <v>-2645</v>
      </c>
    </row>
    <row r="318" spans="1:26" x14ac:dyDescent="0.3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269</v>
      </c>
      <c r="X318">
        <v>57</v>
      </c>
      <c r="Y318">
        <v>0</v>
      </c>
      <c r="Z318">
        <v>0</v>
      </c>
    </row>
    <row r="319" spans="1:26" x14ac:dyDescent="0.3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112</v>
      </c>
      <c r="W321">
        <v>366</v>
      </c>
      <c r="X321">
        <v>444</v>
      </c>
      <c r="Y321">
        <v>1392</v>
      </c>
      <c r="Z321">
        <v>80</v>
      </c>
    </row>
    <row r="322" spans="1:26" x14ac:dyDescent="0.3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340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105</v>
      </c>
      <c r="Y324">
        <v>0</v>
      </c>
      <c r="Z324">
        <v>53</v>
      </c>
    </row>
    <row r="325" spans="1:26" x14ac:dyDescent="0.3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37</v>
      </c>
      <c r="Z325">
        <v>0</v>
      </c>
    </row>
    <row r="326" spans="1:26" x14ac:dyDescent="0.3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282</v>
      </c>
      <c r="W327">
        <v>44</v>
      </c>
      <c r="X327">
        <v>300</v>
      </c>
      <c r="Y327">
        <v>0</v>
      </c>
      <c r="Z327">
        <v>682</v>
      </c>
    </row>
    <row r="328" spans="1:26" x14ac:dyDescent="0.3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138</v>
      </c>
      <c r="Y328">
        <v>181</v>
      </c>
      <c r="Z328">
        <v>0</v>
      </c>
    </row>
    <row r="329" spans="1:26" x14ac:dyDescent="0.3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629</v>
      </c>
      <c r="Z329">
        <v>2095</v>
      </c>
    </row>
    <row r="330" spans="1:26" x14ac:dyDescent="0.3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269</v>
      </c>
      <c r="X331">
        <v>57</v>
      </c>
      <c r="Y331">
        <v>-37</v>
      </c>
      <c r="Z331">
        <v>0</v>
      </c>
    </row>
    <row r="332" spans="1:26" x14ac:dyDescent="0.3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-170</v>
      </c>
      <c r="W333">
        <v>322</v>
      </c>
      <c r="X333">
        <v>144</v>
      </c>
      <c r="Y333">
        <v>1392</v>
      </c>
      <c r="Z333">
        <v>-602</v>
      </c>
    </row>
    <row r="334" spans="1:26" x14ac:dyDescent="0.3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-138</v>
      </c>
      <c r="Y334">
        <v>-181</v>
      </c>
      <c r="Z334">
        <v>0</v>
      </c>
    </row>
    <row r="335" spans="1:26" x14ac:dyDescent="0.3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340</v>
      </c>
      <c r="W335">
        <v>0</v>
      </c>
      <c r="X335">
        <v>0</v>
      </c>
      <c r="Y335">
        <v>-629</v>
      </c>
      <c r="Z335">
        <v>-2095</v>
      </c>
    </row>
    <row r="336" spans="1:26" x14ac:dyDescent="0.3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105</v>
      </c>
      <c r="Y336">
        <v>0</v>
      </c>
      <c r="Z336">
        <v>53</v>
      </c>
    </row>
    <row r="337" spans="1:26" x14ac:dyDescent="0.3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2714</v>
      </c>
      <c r="L337">
        <v>2793</v>
      </c>
      <c r="M337">
        <v>5713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3476</v>
      </c>
      <c r="W337">
        <v>2266</v>
      </c>
      <c r="X337">
        <v>2016</v>
      </c>
      <c r="Y337">
        <v>3442</v>
      </c>
      <c r="Z337">
        <v>2571</v>
      </c>
    </row>
    <row r="338" spans="1:26" x14ac:dyDescent="0.3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4849</v>
      </c>
      <c r="L338">
        <v>6433</v>
      </c>
      <c r="M338">
        <v>7037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5482</v>
      </c>
      <c r="W338">
        <v>5221</v>
      </c>
      <c r="X338">
        <v>6746</v>
      </c>
      <c r="Y338">
        <v>5217</v>
      </c>
      <c r="Z338">
        <v>3668</v>
      </c>
    </row>
    <row r="339" spans="1:26" x14ac:dyDescent="0.3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2948</v>
      </c>
      <c r="X348">
        <v>3817</v>
      </c>
      <c r="Y348">
        <v>1117</v>
      </c>
      <c r="Z348">
        <v>1440</v>
      </c>
    </row>
    <row r="349" spans="1:26" x14ac:dyDescent="0.3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1600</v>
      </c>
      <c r="X349">
        <v>453</v>
      </c>
      <c r="Y349">
        <v>0</v>
      </c>
      <c r="Z349">
        <v>0</v>
      </c>
    </row>
    <row r="350" spans="1:26" x14ac:dyDescent="0.3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7</v>
      </c>
      <c r="W350">
        <v>11</v>
      </c>
      <c r="X350">
        <v>0</v>
      </c>
      <c r="Y350">
        <v>0</v>
      </c>
      <c r="Z350">
        <v>0</v>
      </c>
    </row>
    <row r="351" spans="1:26" x14ac:dyDescent="0.3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56177</v>
      </c>
      <c r="L351">
        <v>70234</v>
      </c>
      <c r="M351">
        <v>88280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46804</v>
      </c>
      <c r="W351">
        <v>51266</v>
      </c>
      <c r="X351">
        <v>74047</v>
      </c>
      <c r="Y351">
        <v>85517</v>
      </c>
      <c r="Z351">
        <v>36683</v>
      </c>
    </row>
    <row r="352" spans="1:26" x14ac:dyDescent="0.3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2</v>
      </c>
      <c r="W352">
        <v>0</v>
      </c>
      <c r="X352">
        <v>16</v>
      </c>
      <c r="Y352">
        <v>0</v>
      </c>
      <c r="Z352">
        <v>0</v>
      </c>
    </row>
    <row r="353" spans="1:26" x14ac:dyDescent="0.3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31901</v>
      </c>
      <c r="W353">
        <v>6327</v>
      </c>
      <c r="X353">
        <v>1082</v>
      </c>
      <c r="Y353">
        <v>48781</v>
      </c>
      <c r="Z353">
        <v>826</v>
      </c>
    </row>
    <row r="354" spans="1:26" x14ac:dyDescent="0.3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4149</v>
      </c>
      <c r="L354">
        <v>10517</v>
      </c>
      <c r="M354">
        <v>10115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2856</v>
      </c>
      <c r="W354">
        <v>3225</v>
      </c>
      <c r="X354">
        <v>8940</v>
      </c>
      <c r="Y354">
        <v>9047</v>
      </c>
      <c r="Z354">
        <v>4023</v>
      </c>
    </row>
    <row r="355" spans="1:26" x14ac:dyDescent="0.3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17</v>
      </c>
      <c r="K357">
        <v>20</v>
      </c>
      <c r="L357">
        <v>5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14</v>
      </c>
      <c r="W357">
        <v>19</v>
      </c>
      <c r="X357">
        <v>5</v>
      </c>
      <c r="Y357">
        <v>0</v>
      </c>
      <c r="Z357">
        <v>0</v>
      </c>
    </row>
    <row r="358" spans="1:26" x14ac:dyDescent="0.3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7597</v>
      </c>
      <c r="W358">
        <v>5640</v>
      </c>
      <c r="X358">
        <v>10817</v>
      </c>
      <c r="Y358">
        <v>7665</v>
      </c>
      <c r="Z358">
        <v>4643</v>
      </c>
    </row>
    <row r="359" spans="1:26" x14ac:dyDescent="0.3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7170</v>
      </c>
      <c r="R359">
        <v>3322</v>
      </c>
      <c r="S359">
        <v>2965</v>
      </c>
      <c r="T359">
        <v>4043</v>
      </c>
      <c r="U359">
        <v>3738</v>
      </c>
      <c r="V359">
        <v>3859</v>
      </c>
      <c r="W359">
        <v>3357</v>
      </c>
      <c r="X359">
        <v>4197</v>
      </c>
      <c r="Y359">
        <v>3573</v>
      </c>
      <c r="Z359">
        <v>3032</v>
      </c>
    </row>
    <row r="360" spans="1:26" x14ac:dyDescent="0.3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516</v>
      </c>
      <c r="R360">
        <v>2430</v>
      </c>
      <c r="S360">
        <v>4759</v>
      </c>
      <c r="T360">
        <v>770</v>
      </c>
      <c r="U360">
        <v>8023</v>
      </c>
      <c r="V360">
        <v>3738</v>
      </c>
      <c r="W360">
        <v>2283</v>
      </c>
      <c r="X360">
        <v>6620</v>
      </c>
      <c r="Y360">
        <v>4092</v>
      </c>
      <c r="Z360">
        <v>1610</v>
      </c>
    </row>
    <row r="361" spans="1:26" x14ac:dyDescent="0.3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188803</v>
      </c>
      <c r="K361">
        <v>195901</v>
      </c>
      <c r="L361">
        <v>199523</v>
      </c>
      <c r="M361">
        <v>207091</v>
      </c>
      <c r="N361">
        <v>211301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166611</v>
      </c>
      <c r="W361">
        <v>186552</v>
      </c>
      <c r="X361">
        <v>194268</v>
      </c>
      <c r="Y361">
        <v>193606</v>
      </c>
      <c r="Z361">
        <v>188613</v>
      </c>
    </row>
    <row r="362" spans="1:26" x14ac:dyDescent="0.3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2670</v>
      </c>
      <c r="W362">
        <v>2991</v>
      </c>
      <c r="X362">
        <v>2845</v>
      </c>
      <c r="Y362">
        <v>2998</v>
      </c>
      <c r="Z362">
        <v>1685</v>
      </c>
    </row>
    <row r="363" spans="1:26" x14ac:dyDescent="0.3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1068</v>
      </c>
    </row>
    <row r="364" spans="1:26" x14ac:dyDescent="0.3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3226</v>
      </c>
      <c r="W364">
        <v>343</v>
      </c>
      <c r="X364">
        <v>6837</v>
      </c>
      <c r="Y364">
        <v>3886</v>
      </c>
      <c r="Z364">
        <v>390</v>
      </c>
    </row>
    <row r="365" spans="1:26" x14ac:dyDescent="0.3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306</v>
      </c>
      <c r="W365">
        <v>915</v>
      </c>
      <c r="X365">
        <v>426</v>
      </c>
      <c r="Y365">
        <v>127</v>
      </c>
      <c r="Z365">
        <v>375</v>
      </c>
    </row>
    <row r="366" spans="1:26" x14ac:dyDescent="0.3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940</v>
      </c>
      <c r="W366">
        <v>0</v>
      </c>
      <c r="X366">
        <v>125</v>
      </c>
      <c r="Y366">
        <v>0</v>
      </c>
      <c r="Z366">
        <v>220</v>
      </c>
    </row>
    <row r="367" spans="1:26" x14ac:dyDescent="0.3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455</v>
      </c>
      <c r="W367">
        <v>1392</v>
      </c>
      <c r="X367">
        <v>585</v>
      </c>
      <c r="Y367">
        <v>654</v>
      </c>
      <c r="Z367">
        <v>905</v>
      </c>
    </row>
    <row r="368" spans="1:26" x14ac:dyDescent="0.3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1611</v>
      </c>
      <c r="W368">
        <v>2021</v>
      </c>
      <c r="X368">
        <v>2112</v>
      </c>
      <c r="Y368">
        <v>2115</v>
      </c>
      <c r="Z368">
        <v>1132</v>
      </c>
    </row>
    <row r="369" spans="1:26" x14ac:dyDescent="0.3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161</v>
      </c>
      <c r="Y369">
        <v>0</v>
      </c>
      <c r="Z369">
        <v>205</v>
      </c>
    </row>
    <row r="370" spans="1:26" x14ac:dyDescent="0.3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1552</v>
      </c>
      <c r="W370">
        <v>158</v>
      </c>
      <c r="X370">
        <v>1490</v>
      </c>
      <c r="Y370">
        <v>957</v>
      </c>
      <c r="Z370">
        <v>53</v>
      </c>
    </row>
    <row r="371" spans="1:26" x14ac:dyDescent="0.3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695</v>
      </c>
      <c r="W371">
        <v>137</v>
      </c>
      <c r="X371">
        <v>0</v>
      </c>
      <c r="Y371">
        <v>283</v>
      </c>
      <c r="Z371">
        <v>334</v>
      </c>
    </row>
    <row r="372" spans="1:26" x14ac:dyDescent="0.3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379</v>
      </c>
      <c r="X372">
        <v>80</v>
      </c>
      <c r="Y372">
        <v>0</v>
      </c>
      <c r="Z372">
        <v>756</v>
      </c>
    </row>
    <row r="373" spans="1:26" x14ac:dyDescent="0.3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663</v>
      </c>
      <c r="X373">
        <v>354</v>
      </c>
      <c r="Y373">
        <v>218</v>
      </c>
      <c r="Z373">
        <v>552</v>
      </c>
    </row>
    <row r="374" spans="1:26" x14ac:dyDescent="0.3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1059</v>
      </c>
      <c r="W374">
        <v>970</v>
      </c>
      <c r="X374">
        <v>733</v>
      </c>
      <c r="Y374">
        <v>883</v>
      </c>
      <c r="Z374">
        <v>553</v>
      </c>
    </row>
    <row r="375" spans="1:26" x14ac:dyDescent="0.3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940</v>
      </c>
      <c r="W375">
        <v>-379</v>
      </c>
      <c r="X375">
        <v>45</v>
      </c>
      <c r="Y375">
        <v>0</v>
      </c>
      <c r="Z375">
        <v>-536</v>
      </c>
    </row>
    <row r="376" spans="1:26" x14ac:dyDescent="0.3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-161</v>
      </c>
      <c r="Y376">
        <v>0</v>
      </c>
      <c r="Z376">
        <v>863</v>
      </c>
    </row>
    <row r="377" spans="1:26" x14ac:dyDescent="0.3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1674</v>
      </c>
      <c r="W377">
        <v>185</v>
      </c>
      <c r="X377">
        <v>5347</v>
      </c>
      <c r="Y377">
        <v>2929</v>
      </c>
      <c r="Z377">
        <v>337</v>
      </c>
    </row>
    <row r="378" spans="1:26" x14ac:dyDescent="0.3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-389</v>
      </c>
      <c r="W378">
        <v>778</v>
      </c>
      <c r="X378">
        <v>426</v>
      </c>
      <c r="Y378">
        <v>-156</v>
      </c>
      <c r="Z378">
        <v>41</v>
      </c>
    </row>
    <row r="379" spans="1:26" x14ac:dyDescent="0.3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455</v>
      </c>
      <c r="W379">
        <v>729</v>
      </c>
      <c r="X379">
        <v>231</v>
      </c>
      <c r="Y379">
        <v>436</v>
      </c>
      <c r="Z379">
        <v>353</v>
      </c>
    </row>
    <row r="380" spans="1:26" x14ac:dyDescent="0.3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63303</v>
      </c>
      <c r="K380">
        <v>66120</v>
      </c>
      <c r="L380">
        <v>66659</v>
      </c>
      <c r="M380">
        <v>68086</v>
      </c>
      <c r="N380">
        <v>71180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64664</v>
      </c>
      <c r="W380">
        <v>60959</v>
      </c>
      <c r="X380">
        <v>67085</v>
      </c>
      <c r="Y380">
        <v>71936</v>
      </c>
      <c r="Z380">
        <v>66405</v>
      </c>
    </row>
    <row r="381" spans="1:26" x14ac:dyDescent="0.3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6665</v>
      </c>
      <c r="K381">
        <v>6902</v>
      </c>
      <c r="L381">
        <v>7172</v>
      </c>
      <c r="M381">
        <v>7384</v>
      </c>
      <c r="N381">
        <v>7554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3825</v>
      </c>
      <c r="X381">
        <v>3784</v>
      </c>
      <c r="Y381">
        <v>3614</v>
      </c>
      <c r="Z381">
        <v>3604</v>
      </c>
    </row>
    <row r="382" spans="1:26" x14ac:dyDescent="0.3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63876</v>
      </c>
      <c r="K382">
        <v>65175</v>
      </c>
      <c r="L382">
        <v>67163</v>
      </c>
      <c r="M382">
        <v>68265</v>
      </c>
      <c r="N382">
        <v>71904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54153</v>
      </c>
      <c r="W382">
        <v>75052</v>
      </c>
      <c r="X382">
        <v>71949</v>
      </c>
      <c r="Y382">
        <v>68382</v>
      </c>
      <c r="Z382">
        <v>66371</v>
      </c>
    </row>
    <row r="383" spans="1:26" x14ac:dyDescent="0.3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15027</v>
      </c>
      <c r="K383">
        <v>15337</v>
      </c>
      <c r="L383">
        <v>15862</v>
      </c>
      <c r="M383">
        <v>16128</v>
      </c>
      <c r="N383">
        <v>16394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10661</v>
      </c>
      <c r="W383">
        <v>12690</v>
      </c>
      <c r="X383">
        <v>13781</v>
      </c>
      <c r="Y383">
        <v>14024</v>
      </c>
      <c r="Z383">
        <v>14123</v>
      </c>
    </row>
    <row r="384" spans="1:26" x14ac:dyDescent="0.3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13944</v>
      </c>
      <c r="K384">
        <v>15879</v>
      </c>
      <c r="L384">
        <v>15256</v>
      </c>
      <c r="M384">
        <v>19445</v>
      </c>
      <c r="N384">
        <v>16156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10823</v>
      </c>
      <c r="W384">
        <v>10527</v>
      </c>
      <c r="X384">
        <v>11847</v>
      </c>
      <c r="Y384">
        <v>11174</v>
      </c>
      <c r="Z384">
        <v>11844</v>
      </c>
    </row>
    <row r="385" spans="1:26" x14ac:dyDescent="0.3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25988</v>
      </c>
      <c r="K385">
        <v>26488</v>
      </c>
      <c r="L385">
        <v>27411</v>
      </c>
      <c r="M385">
        <v>27783</v>
      </c>
      <c r="N385">
        <v>28113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22374</v>
      </c>
      <c r="W385">
        <v>23499</v>
      </c>
      <c r="X385">
        <v>25822</v>
      </c>
      <c r="Y385">
        <v>24477</v>
      </c>
      <c r="Z385">
        <v>26266</v>
      </c>
    </row>
    <row r="386" spans="1:26" x14ac:dyDescent="0.3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-1395</v>
      </c>
      <c r="R386">
        <v>-1469</v>
      </c>
      <c r="S386">
        <v>-7036</v>
      </c>
      <c r="T386">
        <v>-7132</v>
      </c>
      <c r="U386">
        <v>-2389</v>
      </c>
      <c r="V386">
        <v>-10636</v>
      </c>
      <c r="W386">
        <v>-16344</v>
      </c>
      <c r="X386">
        <v>-5105</v>
      </c>
      <c r="Y386">
        <v>4183</v>
      </c>
      <c r="Z386">
        <v>-56640</v>
      </c>
    </row>
    <row r="387" spans="1:26" x14ac:dyDescent="0.3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591</v>
      </c>
      <c r="W387">
        <v>4299</v>
      </c>
      <c r="X387">
        <v>56</v>
      </c>
      <c r="Y387">
        <v>1223</v>
      </c>
      <c r="Z387">
        <v>-439</v>
      </c>
    </row>
    <row r="388" spans="1:26" x14ac:dyDescent="0.3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-893</v>
      </c>
      <c r="X388">
        <v>-741</v>
      </c>
      <c r="Y388">
        <v>0</v>
      </c>
      <c r="Z388">
        <v>863</v>
      </c>
    </row>
    <row r="389" spans="1:26" x14ac:dyDescent="0.3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-739</v>
      </c>
      <c r="W389">
        <v>-6146</v>
      </c>
      <c r="X389">
        <v>6541</v>
      </c>
      <c r="Y389">
        <v>4902</v>
      </c>
      <c r="Z389">
        <v>-974</v>
      </c>
    </row>
    <row r="390" spans="1:26" x14ac:dyDescent="0.3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-710</v>
      </c>
      <c r="W390">
        <v>778</v>
      </c>
      <c r="X390">
        <v>-438</v>
      </c>
      <c r="Y390">
        <v>-2346</v>
      </c>
      <c r="Z390">
        <v>-177</v>
      </c>
    </row>
    <row r="391" spans="1:26" x14ac:dyDescent="0.3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62</v>
      </c>
      <c r="W391">
        <v>-1861</v>
      </c>
      <c r="X391">
        <v>-954</v>
      </c>
      <c r="Y391">
        <v>-117</v>
      </c>
      <c r="Z391">
        <v>-10417</v>
      </c>
    </row>
    <row r="392" spans="1:26" x14ac:dyDescent="0.3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-9838</v>
      </c>
      <c r="W392">
        <v>-12519</v>
      </c>
      <c r="X392">
        <v>-9566</v>
      </c>
      <c r="Y392">
        <v>522</v>
      </c>
      <c r="Z392">
        <v>-45495</v>
      </c>
    </row>
    <row r="393" spans="1:26" x14ac:dyDescent="0.3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51</v>
      </c>
      <c r="K393">
        <v>52</v>
      </c>
      <c r="L393">
        <v>40</v>
      </c>
      <c r="M393">
        <v>40</v>
      </c>
      <c r="N393">
        <v>37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51</v>
      </c>
      <c r="W393">
        <v>52</v>
      </c>
      <c r="X393">
        <v>40</v>
      </c>
      <c r="Y393">
        <v>40</v>
      </c>
      <c r="Z393">
        <v>37</v>
      </c>
    </row>
    <row r="394" spans="1:26" x14ac:dyDescent="0.3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55</v>
      </c>
      <c r="K394">
        <v>40</v>
      </c>
      <c r="L394">
        <v>32</v>
      </c>
      <c r="M394">
        <v>23</v>
      </c>
      <c r="N394">
        <v>44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55</v>
      </c>
      <c r="W394">
        <v>40</v>
      </c>
      <c r="X394">
        <v>32</v>
      </c>
      <c r="Y394">
        <v>23</v>
      </c>
      <c r="Z394">
        <v>44</v>
      </c>
    </row>
    <row r="395" spans="1:26" x14ac:dyDescent="0.3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52</v>
      </c>
      <c r="K395">
        <v>48</v>
      </c>
      <c r="L395">
        <v>56</v>
      </c>
      <c r="M395">
        <v>54</v>
      </c>
      <c r="N395">
        <v>54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52</v>
      </c>
      <c r="W395">
        <v>48</v>
      </c>
      <c r="X395">
        <v>56</v>
      </c>
      <c r="Y395">
        <v>54</v>
      </c>
      <c r="Z395">
        <v>54</v>
      </c>
    </row>
    <row r="396" spans="1:26" x14ac:dyDescent="0.3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38</v>
      </c>
      <c r="K396">
        <v>40</v>
      </c>
      <c r="L396">
        <v>37</v>
      </c>
      <c r="M396">
        <v>34</v>
      </c>
      <c r="N396">
        <v>26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38</v>
      </c>
      <c r="W396">
        <v>40</v>
      </c>
      <c r="X396">
        <v>37</v>
      </c>
      <c r="Y396">
        <v>34</v>
      </c>
      <c r="Z396">
        <v>26</v>
      </c>
    </row>
    <row r="397" spans="1:26" x14ac:dyDescent="0.3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52</v>
      </c>
      <c r="K397">
        <v>47</v>
      </c>
      <c r="L397">
        <v>57</v>
      </c>
      <c r="M397">
        <v>65</v>
      </c>
      <c r="N397">
        <v>41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52</v>
      </c>
      <c r="W397">
        <v>47</v>
      </c>
      <c r="X397">
        <v>57</v>
      </c>
      <c r="Y397">
        <v>65</v>
      </c>
      <c r="Z397">
        <v>41</v>
      </c>
    </row>
    <row r="398" spans="1:26" x14ac:dyDescent="0.3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82</v>
      </c>
      <c r="K398">
        <v>69</v>
      </c>
      <c r="L398">
        <v>44</v>
      </c>
      <c r="M398">
        <v>80</v>
      </c>
      <c r="N398">
        <v>95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82</v>
      </c>
      <c r="W398">
        <v>69</v>
      </c>
      <c r="X398">
        <v>44</v>
      </c>
      <c r="Y398">
        <v>80</v>
      </c>
      <c r="Z398">
        <v>95</v>
      </c>
    </row>
    <row r="399" spans="1:26" x14ac:dyDescent="0.3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55</v>
      </c>
      <c r="K399">
        <v>51</v>
      </c>
      <c r="L399">
        <v>48</v>
      </c>
      <c r="M399">
        <v>50</v>
      </c>
      <c r="N399">
        <v>51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55</v>
      </c>
      <c r="W399">
        <v>51</v>
      </c>
      <c r="X399">
        <v>48</v>
      </c>
      <c r="Y399">
        <v>50</v>
      </c>
      <c r="Z399">
        <v>51</v>
      </c>
    </row>
    <row r="400" spans="1:26" x14ac:dyDescent="0.3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7</v>
      </c>
      <c r="K401">
        <v>7</v>
      </c>
      <c r="L401">
        <v>7</v>
      </c>
      <c r="M401">
        <v>7</v>
      </c>
      <c r="N401">
        <v>7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9</v>
      </c>
      <c r="W401">
        <v>8</v>
      </c>
      <c r="X401">
        <v>8</v>
      </c>
      <c r="Y401">
        <v>9</v>
      </c>
      <c r="Z401">
        <v>7</v>
      </c>
    </row>
    <row r="402" spans="1:26" x14ac:dyDescent="0.3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7</v>
      </c>
      <c r="K402">
        <v>7</v>
      </c>
      <c r="L402">
        <v>7</v>
      </c>
      <c r="M402">
        <v>7</v>
      </c>
      <c r="N402">
        <v>7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9</v>
      </c>
      <c r="W402">
        <v>8</v>
      </c>
      <c r="X402">
        <v>8</v>
      </c>
      <c r="Y402">
        <v>9</v>
      </c>
      <c r="Z402">
        <v>7</v>
      </c>
    </row>
    <row r="403" spans="1:26" x14ac:dyDescent="0.3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247181</v>
      </c>
      <c r="W406">
        <v>160475</v>
      </c>
      <c r="X406">
        <v>151050</v>
      </c>
      <c r="Y406">
        <v>133398</v>
      </c>
      <c r="Z406">
        <v>174372</v>
      </c>
    </row>
    <row r="407" spans="1:26" x14ac:dyDescent="0.3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10907</v>
      </c>
      <c r="R409">
        <v>6802</v>
      </c>
      <c r="S409">
        <v>8311</v>
      </c>
      <c r="T409">
        <v>5903</v>
      </c>
      <c r="U409">
        <v>13443</v>
      </c>
      <c r="V409">
        <v>8153</v>
      </c>
      <c r="W409">
        <v>8690</v>
      </c>
      <c r="X409">
        <v>11423</v>
      </c>
      <c r="Y409">
        <v>9057</v>
      </c>
      <c r="Z409">
        <v>4775</v>
      </c>
    </row>
    <row r="410" spans="1:26" x14ac:dyDescent="0.3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8083</v>
      </c>
      <c r="R410">
        <v>3877</v>
      </c>
      <c r="S410">
        <v>4047</v>
      </c>
      <c r="T410">
        <v>4779</v>
      </c>
      <c r="U410">
        <v>4444</v>
      </c>
      <c r="V410">
        <v>4622</v>
      </c>
      <c r="W410">
        <v>3455</v>
      </c>
      <c r="X410">
        <v>4636</v>
      </c>
      <c r="Y410">
        <v>5023</v>
      </c>
      <c r="Z410">
        <v>6750</v>
      </c>
    </row>
    <row r="411" spans="1:26" x14ac:dyDescent="0.3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2554</v>
      </c>
      <c r="W532">
        <v>3989</v>
      </c>
      <c r="X532">
        <v>4835</v>
      </c>
      <c r="Y532">
        <v>2736</v>
      </c>
      <c r="Z532">
        <v>4844</v>
      </c>
    </row>
    <row r="533" spans="1:26" x14ac:dyDescent="0.3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4814</v>
      </c>
      <c r="W534">
        <v>2948</v>
      </c>
      <c r="X534">
        <v>2936</v>
      </c>
      <c r="Y534">
        <v>2986</v>
      </c>
      <c r="Z534">
        <v>2983</v>
      </c>
    </row>
    <row r="535" spans="1:26" x14ac:dyDescent="0.3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3150</v>
      </c>
      <c r="W535">
        <v>105</v>
      </c>
      <c r="X535">
        <v>103</v>
      </c>
      <c r="Y535">
        <v>101</v>
      </c>
      <c r="Z535">
        <v>102</v>
      </c>
    </row>
    <row r="536" spans="1:26" x14ac:dyDescent="0.3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125928</v>
      </c>
      <c r="W536">
        <v>17055</v>
      </c>
      <c r="X536">
        <v>4408</v>
      </c>
      <c r="Y536">
        <v>9345</v>
      </c>
      <c r="Z536">
        <v>73942</v>
      </c>
    </row>
    <row r="537" spans="1:26" x14ac:dyDescent="0.3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46763</v>
      </c>
      <c r="W537">
        <v>41927</v>
      </c>
      <c r="X537">
        <v>39569</v>
      </c>
      <c r="Y537">
        <v>6154</v>
      </c>
      <c r="Z537">
        <v>46277</v>
      </c>
    </row>
    <row r="538" spans="1:26" x14ac:dyDescent="0.3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26507</v>
      </c>
      <c r="W538">
        <v>47282</v>
      </c>
      <c r="X538">
        <v>50336</v>
      </c>
      <c r="Y538">
        <v>37835</v>
      </c>
      <c r="Z538">
        <v>7135</v>
      </c>
    </row>
    <row r="539" spans="1:26" x14ac:dyDescent="0.3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15744</v>
      </c>
      <c r="W539">
        <v>2633</v>
      </c>
      <c r="X539">
        <v>6471</v>
      </c>
      <c r="Y539">
        <v>5485</v>
      </c>
      <c r="Z539">
        <v>6334</v>
      </c>
    </row>
    <row r="540" spans="1:26" x14ac:dyDescent="0.3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8160</v>
      </c>
      <c r="W540">
        <v>35264</v>
      </c>
      <c r="X540">
        <v>25070</v>
      </c>
      <c r="Y540">
        <v>56528</v>
      </c>
      <c r="Z540">
        <v>1481</v>
      </c>
    </row>
    <row r="541" spans="1:26" x14ac:dyDescent="0.3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24079</v>
      </c>
      <c r="W541">
        <v>16314</v>
      </c>
      <c r="X541">
        <v>25196</v>
      </c>
      <c r="Y541">
        <v>18051</v>
      </c>
      <c r="Z541">
        <v>39203</v>
      </c>
    </row>
    <row r="542" spans="1:26" x14ac:dyDescent="0.35">
      <c r="A542">
        <v>915</v>
      </c>
      <c r="B542" t="s">
        <v>567</v>
      </c>
      <c r="C542">
        <v>9609</v>
      </c>
      <c r="D542">
        <v>6762</v>
      </c>
      <c r="E542">
        <v>7002</v>
      </c>
      <c r="F542">
        <v>6866</v>
      </c>
      <c r="G542">
        <v>7608</v>
      </c>
      <c r="H542">
        <v>7259</v>
      </c>
      <c r="I542">
        <v>7402</v>
      </c>
      <c r="J542">
        <v>7358</v>
      </c>
      <c r="K542">
        <v>7598</v>
      </c>
      <c r="L542">
        <v>7753</v>
      </c>
      <c r="M542">
        <v>7526</v>
      </c>
      <c r="N542">
        <v>9011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5639</v>
      </c>
      <c r="W542">
        <v>6141</v>
      </c>
      <c r="X542">
        <v>6058</v>
      </c>
      <c r="Y542">
        <v>5407</v>
      </c>
      <c r="Z542">
        <v>6134</v>
      </c>
    </row>
    <row r="543" spans="1:26" x14ac:dyDescent="0.35">
      <c r="A543">
        <v>916</v>
      </c>
      <c r="B543" t="s">
        <v>568</v>
      </c>
      <c r="C543">
        <v>2032</v>
      </c>
      <c r="D543">
        <v>-2233</v>
      </c>
      <c r="E543">
        <v>-648</v>
      </c>
      <c r="F543">
        <v>-514</v>
      </c>
      <c r="G543">
        <v>228</v>
      </c>
      <c r="H543">
        <v>-1073</v>
      </c>
      <c r="I543">
        <v>-6</v>
      </c>
      <c r="J543">
        <v>253</v>
      </c>
      <c r="K543">
        <v>464</v>
      </c>
      <c r="L543">
        <v>606</v>
      </c>
      <c r="M543">
        <v>383</v>
      </c>
      <c r="N543">
        <v>1929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172</v>
      </c>
      <c r="V543">
        <v>-149</v>
      </c>
      <c r="W543">
        <v>-2037</v>
      </c>
      <c r="X543">
        <v>-1044</v>
      </c>
      <c r="Y543">
        <v>-805</v>
      </c>
      <c r="Z543">
        <v>232</v>
      </c>
    </row>
    <row r="544" spans="1:26" x14ac:dyDescent="0.3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126</v>
      </c>
      <c r="W545">
        <v>131</v>
      </c>
      <c r="X545">
        <v>0</v>
      </c>
      <c r="Y545">
        <v>0</v>
      </c>
      <c r="Z545">
        <v>89</v>
      </c>
    </row>
    <row r="546" spans="1:26" x14ac:dyDescent="0.3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6930</v>
      </c>
      <c r="J546">
        <v>6952</v>
      </c>
      <c r="K546">
        <v>6641</v>
      </c>
      <c r="L546">
        <v>7149</v>
      </c>
      <c r="M546">
        <v>6415</v>
      </c>
      <c r="N546">
        <v>6519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7159</v>
      </c>
      <c r="W546">
        <v>5114</v>
      </c>
      <c r="X546">
        <v>5958</v>
      </c>
      <c r="Y546">
        <v>8873</v>
      </c>
      <c r="Z546">
        <v>5631</v>
      </c>
    </row>
    <row r="547" spans="1:26" x14ac:dyDescent="0.3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106</v>
      </c>
      <c r="W547">
        <v>145</v>
      </c>
      <c r="X547">
        <v>17</v>
      </c>
      <c r="Y547">
        <v>0</v>
      </c>
      <c r="Z547">
        <v>0</v>
      </c>
    </row>
    <row r="548" spans="1:26" x14ac:dyDescent="0.3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5900</v>
      </c>
      <c r="L548">
        <v>5907</v>
      </c>
      <c r="M548">
        <v>5907</v>
      </c>
      <c r="N548">
        <v>5907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572</v>
      </c>
      <c r="W548">
        <v>3126</v>
      </c>
      <c r="X548">
        <v>2357</v>
      </c>
      <c r="Y548">
        <v>5722</v>
      </c>
      <c r="Z548">
        <v>565</v>
      </c>
    </row>
    <row r="549" spans="1:26" x14ac:dyDescent="0.3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9704</v>
      </c>
      <c r="L549">
        <v>9717</v>
      </c>
      <c r="M549">
        <v>9717</v>
      </c>
      <c r="N549">
        <v>9717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7597</v>
      </c>
      <c r="W549">
        <v>8055</v>
      </c>
      <c r="X549">
        <v>10817</v>
      </c>
      <c r="Y549">
        <v>7665</v>
      </c>
      <c r="Z549">
        <v>4643</v>
      </c>
    </row>
    <row r="550" spans="1:26" x14ac:dyDescent="0.3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9</v>
      </c>
      <c r="M557">
        <v>9</v>
      </c>
      <c r="N557">
        <v>9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16</v>
      </c>
      <c r="W557">
        <v>12</v>
      </c>
      <c r="X557">
        <v>13</v>
      </c>
      <c r="Y557">
        <v>17</v>
      </c>
      <c r="Z557">
        <v>15</v>
      </c>
    </row>
    <row r="558" spans="1:26" x14ac:dyDescent="0.3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9</v>
      </c>
      <c r="K558">
        <v>9</v>
      </c>
      <c r="L558">
        <v>9</v>
      </c>
      <c r="M558">
        <v>9</v>
      </c>
      <c r="N558">
        <v>9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16</v>
      </c>
      <c r="W558">
        <v>12</v>
      </c>
      <c r="X558">
        <v>13</v>
      </c>
      <c r="Y558">
        <v>17</v>
      </c>
      <c r="Z558">
        <v>15</v>
      </c>
    </row>
    <row r="559" spans="1:26" x14ac:dyDescent="0.3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414</v>
      </c>
      <c r="K561">
        <v>580</v>
      </c>
      <c r="L561">
        <v>607</v>
      </c>
      <c r="M561">
        <v>524</v>
      </c>
      <c r="N561">
        <v>580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414</v>
      </c>
      <c r="W561">
        <v>530</v>
      </c>
      <c r="X561">
        <v>505</v>
      </c>
      <c r="Y561">
        <v>427</v>
      </c>
      <c r="Z561">
        <v>537</v>
      </c>
    </row>
    <row r="562" spans="1:26" x14ac:dyDescent="0.3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414</v>
      </c>
      <c r="K562">
        <v>580</v>
      </c>
      <c r="L562">
        <v>607</v>
      </c>
      <c r="M562">
        <v>524</v>
      </c>
      <c r="N562">
        <v>580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414</v>
      </c>
      <c r="W562">
        <v>530</v>
      </c>
      <c r="X562">
        <v>505</v>
      </c>
      <c r="Y562">
        <v>427</v>
      </c>
      <c r="Z562">
        <v>537</v>
      </c>
    </row>
    <row r="563" spans="1:26" x14ac:dyDescent="0.3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12</v>
      </c>
      <c r="W569">
        <v>11</v>
      </c>
      <c r="X569">
        <v>13</v>
      </c>
      <c r="Y569">
        <v>11</v>
      </c>
      <c r="Z569">
        <v>11</v>
      </c>
    </row>
    <row r="570" spans="1:26" x14ac:dyDescent="0.3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10</v>
      </c>
      <c r="K570">
        <v>10</v>
      </c>
      <c r="L570">
        <v>10</v>
      </c>
      <c r="M570">
        <v>10</v>
      </c>
      <c r="N570">
        <v>10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12</v>
      </c>
      <c r="W570">
        <v>11</v>
      </c>
      <c r="X570">
        <v>13</v>
      </c>
      <c r="Y570">
        <v>11</v>
      </c>
      <c r="Z570">
        <v>11</v>
      </c>
    </row>
    <row r="571" spans="1:26" x14ac:dyDescent="0.3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106</v>
      </c>
      <c r="K572">
        <v>111</v>
      </c>
      <c r="L572">
        <v>116</v>
      </c>
      <c r="M572">
        <v>100</v>
      </c>
      <c r="N572">
        <v>111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31</v>
      </c>
      <c r="W572">
        <v>46</v>
      </c>
      <c r="X572">
        <v>86</v>
      </c>
      <c r="Y572">
        <v>60</v>
      </c>
      <c r="Z572">
        <v>49</v>
      </c>
    </row>
    <row r="573" spans="1:26" x14ac:dyDescent="0.3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106</v>
      </c>
      <c r="K573">
        <v>111</v>
      </c>
      <c r="L573">
        <v>116</v>
      </c>
      <c r="M573">
        <v>100</v>
      </c>
      <c r="N573">
        <v>111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31</v>
      </c>
      <c r="W573">
        <v>46</v>
      </c>
      <c r="X573">
        <v>86</v>
      </c>
      <c r="Y573">
        <v>60</v>
      </c>
      <c r="Z573">
        <v>49</v>
      </c>
    </row>
    <row r="574" spans="1:26" x14ac:dyDescent="0.3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10</v>
      </c>
      <c r="K577">
        <v>10</v>
      </c>
      <c r="L577">
        <v>10</v>
      </c>
      <c r="M577">
        <v>10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12</v>
      </c>
      <c r="W577">
        <v>11</v>
      </c>
      <c r="X577">
        <v>13</v>
      </c>
      <c r="Y577">
        <v>11</v>
      </c>
      <c r="Z577">
        <v>0</v>
      </c>
    </row>
    <row r="578" spans="1:26" x14ac:dyDescent="0.3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10</v>
      </c>
      <c r="K578">
        <v>10</v>
      </c>
      <c r="L578">
        <v>10</v>
      </c>
      <c r="M578">
        <v>10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12</v>
      </c>
      <c r="W578">
        <v>11</v>
      </c>
      <c r="X578">
        <v>13</v>
      </c>
      <c r="Y578">
        <v>11</v>
      </c>
      <c r="Z578">
        <v>0</v>
      </c>
    </row>
    <row r="579" spans="1:26" x14ac:dyDescent="0.3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106</v>
      </c>
      <c r="K580">
        <v>111</v>
      </c>
      <c r="L580">
        <v>116</v>
      </c>
      <c r="M580">
        <v>100</v>
      </c>
      <c r="N580">
        <v>111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98</v>
      </c>
      <c r="W580">
        <v>70</v>
      </c>
      <c r="X580">
        <v>100</v>
      </c>
      <c r="Y580">
        <v>56</v>
      </c>
      <c r="Z580">
        <v>37</v>
      </c>
    </row>
    <row r="581" spans="1:26" x14ac:dyDescent="0.3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106</v>
      </c>
      <c r="K581">
        <v>111</v>
      </c>
      <c r="L581">
        <v>116</v>
      </c>
      <c r="M581">
        <v>100</v>
      </c>
      <c r="N581">
        <v>111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98</v>
      </c>
      <c r="W581">
        <v>70</v>
      </c>
      <c r="X581">
        <v>100</v>
      </c>
      <c r="Y581">
        <v>56</v>
      </c>
      <c r="Z581">
        <v>37</v>
      </c>
    </row>
    <row r="582" spans="1:26" x14ac:dyDescent="0.3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9</v>
      </c>
      <c r="K586">
        <v>9</v>
      </c>
      <c r="L586">
        <v>9</v>
      </c>
      <c r="M586">
        <v>9</v>
      </c>
      <c r="N586">
        <v>9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16</v>
      </c>
      <c r="W586">
        <v>12</v>
      </c>
      <c r="X586">
        <v>13</v>
      </c>
      <c r="Y586">
        <v>17</v>
      </c>
      <c r="Z586">
        <v>15</v>
      </c>
    </row>
    <row r="587" spans="1:26" x14ac:dyDescent="0.3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9</v>
      </c>
      <c r="K587">
        <v>9</v>
      </c>
      <c r="L587">
        <v>9</v>
      </c>
      <c r="M587">
        <v>9</v>
      </c>
      <c r="N587">
        <v>9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16</v>
      </c>
      <c r="W587">
        <v>12</v>
      </c>
      <c r="X587">
        <v>13</v>
      </c>
      <c r="Y587">
        <v>17</v>
      </c>
      <c r="Z587">
        <v>15</v>
      </c>
    </row>
    <row r="588" spans="1:26" x14ac:dyDescent="0.3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414</v>
      </c>
      <c r="K590">
        <v>580</v>
      </c>
      <c r="L590">
        <v>607</v>
      </c>
      <c r="M590">
        <v>524</v>
      </c>
      <c r="N590">
        <v>580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414</v>
      </c>
      <c r="W590">
        <v>530</v>
      </c>
      <c r="X590">
        <v>505</v>
      </c>
      <c r="Y590">
        <v>427</v>
      </c>
      <c r="Z590">
        <v>537</v>
      </c>
    </row>
    <row r="591" spans="1:26" x14ac:dyDescent="0.3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414</v>
      </c>
      <c r="K591">
        <v>580</v>
      </c>
      <c r="L591">
        <v>607</v>
      </c>
      <c r="M591">
        <v>524</v>
      </c>
      <c r="N591">
        <v>580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414</v>
      </c>
      <c r="W591">
        <v>530</v>
      </c>
      <c r="X591">
        <v>505</v>
      </c>
      <c r="Y591">
        <v>427</v>
      </c>
      <c r="Z591">
        <v>537</v>
      </c>
    </row>
    <row r="592" spans="1:26" x14ac:dyDescent="0.3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12693</v>
      </c>
      <c r="M597">
        <v>8047</v>
      </c>
      <c r="N597">
        <v>5464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18155</v>
      </c>
      <c r="W597">
        <v>17236</v>
      </c>
      <c r="X597">
        <v>19524</v>
      </c>
      <c r="Y597">
        <v>12075</v>
      </c>
      <c r="Z597">
        <v>35402</v>
      </c>
    </row>
    <row r="598" spans="1:26" x14ac:dyDescent="0.3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4863</v>
      </c>
      <c r="M598">
        <v>3487</v>
      </c>
      <c r="N598">
        <v>2775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6401</v>
      </c>
      <c r="W598">
        <v>6289</v>
      </c>
      <c r="X598">
        <v>8478</v>
      </c>
      <c r="Y598">
        <v>5407</v>
      </c>
      <c r="Z598">
        <v>10827</v>
      </c>
    </row>
    <row r="599" spans="1:26" x14ac:dyDescent="0.3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35358</v>
      </c>
      <c r="M599">
        <v>21260</v>
      </c>
      <c r="N599">
        <v>12242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27761</v>
      </c>
      <c r="W599">
        <v>34926</v>
      </c>
      <c r="X599">
        <v>37864</v>
      </c>
      <c r="Y599">
        <v>26576</v>
      </c>
      <c r="Z599">
        <v>34125</v>
      </c>
    </row>
    <row r="600" spans="1:26" x14ac:dyDescent="0.3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3341</v>
      </c>
      <c r="M600">
        <v>2182</v>
      </c>
      <c r="N600">
        <v>1676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4651</v>
      </c>
      <c r="W600">
        <v>3972</v>
      </c>
      <c r="X600">
        <v>3443</v>
      </c>
      <c r="Y600">
        <v>3215</v>
      </c>
      <c r="Z600">
        <v>2543</v>
      </c>
    </row>
    <row r="601" spans="1:26" x14ac:dyDescent="0.3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7602</v>
      </c>
      <c r="M601">
        <v>4916</v>
      </c>
      <c r="N601">
        <v>4016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6601</v>
      </c>
      <c r="W601">
        <v>9667</v>
      </c>
      <c r="X601">
        <v>5552</v>
      </c>
      <c r="Y601">
        <v>10152</v>
      </c>
      <c r="Z601">
        <v>8904</v>
      </c>
    </row>
    <row r="602" spans="1:26" x14ac:dyDescent="0.3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15659</v>
      </c>
      <c r="M602">
        <v>10180</v>
      </c>
      <c r="N602">
        <v>6600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10189</v>
      </c>
      <c r="W602">
        <v>9713</v>
      </c>
      <c r="X602">
        <v>14121</v>
      </c>
      <c r="Y602">
        <v>8527</v>
      </c>
      <c r="Z602">
        <v>10433</v>
      </c>
    </row>
    <row r="603" spans="1:26" x14ac:dyDescent="0.3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414</v>
      </c>
      <c r="K603">
        <v>580</v>
      </c>
      <c r="L603">
        <v>607</v>
      </c>
      <c r="M603">
        <v>0</v>
      </c>
      <c r="N603">
        <v>580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414</v>
      </c>
      <c r="W603">
        <v>530</v>
      </c>
      <c r="X603">
        <v>505</v>
      </c>
      <c r="Y603">
        <v>0</v>
      </c>
      <c r="Z603">
        <v>537</v>
      </c>
    </row>
    <row r="604" spans="1:26" x14ac:dyDescent="0.3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414</v>
      </c>
      <c r="K604">
        <v>580</v>
      </c>
      <c r="L604">
        <v>607</v>
      </c>
      <c r="M604">
        <v>0</v>
      </c>
      <c r="N604">
        <v>580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414</v>
      </c>
      <c r="W604">
        <v>530</v>
      </c>
      <c r="X604">
        <v>505</v>
      </c>
      <c r="Y604">
        <v>0</v>
      </c>
      <c r="Z604">
        <v>537</v>
      </c>
    </row>
    <row r="605" spans="1:26" x14ac:dyDescent="0.3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9</v>
      </c>
      <c r="K605">
        <v>9</v>
      </c>
      <c r="L605">
        <v>9</v>
      </c>
      <c r="M605">
        <v>9</v>
      </c>
      <c r="N605">
        <v>9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16</v>
      </c>
      <c r="W605">
        <v>12</v>
      </c>
      <c r="X605">
        <v>13</v>
      </c>
      <c r="Y605">
        <v>17</v>
      </c>
      <c r="Z605">
        <v>15</v>
      </c>
    </row>
    <row r="606" spans="1:26" x14ac:dyDescent="0.3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9</v>
      </c>
      <c r="K606">
        <v>9</v>
      </c>
      <c r="L606">
        <v>9</v>
      </c>
      <c r="M606">
        <v>9</v>
      </c>
      <c r="N606">
        <v>9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16</v>
      </c>
      <c r="W606">
        <v>12</v>
      </c>
      <c r="X606">
        <v>13</v>
      </c>
      <c r="Y606">
        <v>17</v>
      </c>
      <c r="Z606">
        <v>15</v>
      </c>
    </row>
    <row r="607" spans="1:26" x14ac:dyDescent="0.3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123</v>
      </c>
      <c r="K609">
        <v>130</v>
      </c>
      <c r="L609">
        <v>136</v>
      </c>
      <c r="M609">
        <v>117</v>
      </c>
      <c r="N609">
        <v>130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160</v>
      </c>
      <c r="W609">
        <v>160</v>
      </c>
      <c r="X609">
        <v>200</v>
      </c>
      <c r="Y609">
        <v>152</v>
      </c>
      <c r="Z609">
        <v>133</v>
      </c>
    </row>
    <row r="610" spans="1:26" x14ac:dyDescent="0.3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123</v>
      </c>
      <c r="K610">
        <v>130</v>
      </c>
      <c r="L610">
        <v>136</v>
      </c>
      <c r="M610">
        <v>117</v>
      </c>
      <c r="N610">
        <v>130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160</v>
      </c>
      <c r="W610">
        <v>160</v>
      </c>
      <c r="X610">
        <v>200</v>
      </c>
      <c r="Y610">
        <v>152</v>
      </c>
      <c r="Z610">
        <v>133</v>
      </c>
    </row>
    <row r="611" spans="1:26" x14ac:dyDescent="0.3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2</v>
      </c>
      <c r="W611">
        <v>9</v>
      </c>
      <c r="X611">
        <v>2</v>
      </c>
      <c r="Y611">
        <v>2</v>
      </c>
      <c r="Z611">
        <v>2</v>
      </c>
    </row>
    <row r="612" spans="1:26" x14ac:dyDescent="0.3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2</v>
      </c>
      <c r="W612">
        <v>9</v>
      </c>
      <c r="X612">
        <v>2</v>
      </c>
      <c r="Y612">
        <v>2</v>
      </c>
      <c r="Z612">
        <v>2</v>
      </c>
    </row>
    <row r="613" spans="1:26" x14ac:dyDescent="0.3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16</v>
      </c>
      <c r="K613">
        <v>17</v>
      </c>
      <c r="L613">
        <v>18</v>
      </c>
      <c r="M613">
        <v>15</v>
      </c>
      <c r="N613">
        <v>17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17</v>
      </c>
      <c r="W613">
        <v>14</v>
      </c>
      <c r="X613">
        <v>25</v>
      </c>
      <c r="Y613">
        <v>15</v>
      </c>
      <c r="Z613">
        <v>15</v>
      </c>
    </row>
    <row r="614" spans="1:26" x14ac:dyDescent="0.3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529</v>
      </c>
      <c r="K614">
        <v>555</v>
      </c>
      <c r="L614">
        <v>582</v>
      </c>
      <c r="M614">
        <v>503</v>
      </c>
      <c r="N614">
        <v>555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570</v>
      </c>
      <c r="W614">
        <v>482</v>
      </c>
      <c r="X614">
        <v>726</v>
      </c>
      <c r="Y614">
        <v>544</v>
      </c>
      <c r="Z614">
        <v>406</v>
      </c>
    </row>
    <row r="615" spans="1:26" x14ac:dyDescent="0.3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529</v>
      </c>
      <c r="K615">
        <v>555</v>
      </c>
      <c r="L615">
        <v>582</v>
      </c>
      <c r="M615">
        <v>503</v>
      </c>
      <c r="N615">
        <v>555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570</v>
      </c>
      <c r="W615">
        <v>482</v>
      </c>
      <c r="X615">
        <v>726</v>
      </c>
      <c r="Y615">
        <v>544</v>
      </c>
      <c r="Z615">
        <v>406</v>
      </c>
    </row>
    <row r="616" spans="1:26" x14ac:dyDescent="0.3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10</v>
      </c>
      <c r="K616">
        <v>10</v>
      </c>
      <c r="L616">
        <v>10</v>
      </c>
      <c r="M616">
        <v>10</v>
      </c>
      <c r="N616">
        <v>10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12</v>
      </c>
      <c r="W616">
        <v>11</v>
      </c>
      <c r="X616">
        <v>13</v>
      </c>
      <c r="Y616">
        <v>11</v>
      </c>
      <c r="Z616">
        <v>11</v>
      </c>
    </row>
    <row r="617" spans="1:26" x14ac:dyDescent="0.3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10</v>
      </c>
      <c r="K617">
        <v>10</v>
      </c>
      <c r="L617">
        <v>10</v>
      </c>
      <c r="M617">
        <v>10</v>
      </c>
      <c r="N617">
        <v>10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12</v>
      </c>
      <c r="W617">
        <v>11</v>
      </c>
      <c r="X617">
        <v>13</v>
      </c>
      <c r="Y617">
        <v>11</v>
      </c>
      <c r="Z617">
        <v>11</v>
      </c>
    </row>
    <row r="618" spans="1:26" x14ac:dyDescent="0.3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160</v>
      </c>
      <c r="K620">
        <v>108</v>
      </c>
      <c r="L620">
        <v>225</v>
      </c>
      <c r="M620">
        <v>194</v>
      </c>
      <c r="N620">
        <v>215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161</v>
      </c>
      <c r="W620">
        <v>228</v>
      </c>
      <c r="X620">
        <v>239</v>
      </c>
      <c r="Y620">
        <v>290</v>
      </c>
      <c r="Z620">
        <v>136</v>
      </c>
    </row>
    <row r="621" spans="1:26" x14ac:dyDescent="0.3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160</v>
      </c>
      <c r="K621">
        <v>108</v>
      </c>
      <c r="L621">
        <v>225</v>
      </c>
      <c r="M621">
        <v>194</v>
      </c>
      <c r="N621">
        <v>215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161</v>
      </c>
      <c r="W621">
        <v>228</v>
      </c>
      <c r="X621">
        <v>239</v>
      </c>
      <c r="Y621">
        <v>290</v>
      </c>
      <c r="Z621">
        <v>136</v>
      </c>
    </row>
    <row r="622" spans="1:26" x14ac:dyDescent="0.3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2</v>
      </c>
      <c r="W622">
        <v>2</v>
      </c>
      <c r="X622">
        <v>2</v>
      </c>
      <c r="Y622">
        <v>2</v>
      </c>
      <c r="Z622">
        <v>2</v>
      </c>
    </row>
    <row r="623" spans="1:26" x14ac:dyDescent="0.3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2</v>
      </c>
      <c r="W623">
        <v>2</v>
      </c>
      <c r="X623">
        <v>2</v>
      </c>
      <c r="Y623">
        <v>2</v>
      </c>
      <c r="Z623">
        <v>2</v>
      </c>
    </row>
    <row r="624" spans="1:26" x14ac:dyDescent="0.3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266</v>
      </c>
      <c r="M625">
        <v>230</v>
      </c>
      <c r="N625">
        <v>254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351</v>
      </c>
      <c r="W625">
        <v>322</v>
      </c>
      <c r="X625">
        <v>364</v>
      </c>
      <c r="Y625">
        <v>319</v>
      </c>
      <c r="Z625">
        <v>225</v>
      </c>
    </row>
    <row r="626" spans="1:26" x14ac:dyDescent="0.3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14</v>
      </c>
      <c r="W626">
        <v>7</v>
      </c>
      <c r="X626">
        <v>7</v>
      </c>
      <c r="Y626">
        <v>9</v>
      </c>
      <c r="Z626">
        <v>8</v>
      </c>
    </row>
    <row r="627" spans="1:26" x14ac:dyDescent="0.3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131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229</v>
      </c>
      <c r="W629">
        <v>280</v>
      </c>
      <c r="X629">
        <v>355</v>
      </c>
      <c r="Y629">
        <v>278</v>
      </c>
      <c r="Z629">
        <v>208</v>
      </c>
    </row>
    <row r="630" spans="1:26" x14ac:dyDescent="0.3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131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229</v>
      </c>
      <c r="W630">
        <v>280</v>
      </c>
      <c r="X630">
        <v>355</v>
      </c>
      <c r="Y630">
        <v>278</v>
      </c>
      <c r="Z630">
        <v>208</v>
      </c>
    </row>
    <row r="631" spans="1:26" x14ac:dyDescent="0.3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12</v>
      </c>
      <c r="W631">
        <v>8</v>
      </c>
      <c r="X631">
        <v>11</v>
      </c>
      <c r="Y631">
        <v>13</v>
      </c>
      <c r="Z631">
        <v>7</v>
      </c>
    </row>
    <row r="632" spans="1:26" x14ac:dyDescent="0.3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12</v>
      </c>
      <c r="W632">
        <v>8</v>
      </c>
      <c r="X632">
        <v>11</v>
      </c>
      <c r="Y632">
        <v>13</v>
      </c>
      <c r="Z632">
        <v>7</v>
      </c>
    </row>
    <row r="633" spans="1:26" x14ac:dyDescent="0.3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11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6</v>
      </c>
      <c r="W633">
        <v>14</v>
      </c>
      <c r="X633">
        <v>22</v>
      </c>
      <c r="Y633">
        <v>13</v>
      </c>
      <c r="Z633">
        <v>8</v>
      </c>
    </row>
    <row r="634" spans="1:26" x14ac:dyDescent="0.3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11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6</v>
      </c>
      <c r="W634">
        <v>14</v>
      </c>
      <c r="X634">
        <v>22</v>
      </c>
      <c r="Y634">
        <v>13</v>
      </c>
      <c r="Z634">
        <v>8</v>
      </c>
    </row>
    <row r="635" spans="1:26" x14ac:dyDescent="0.3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165</v>
      </c>
      <c r="K635">
        <v>165</v>
      </c>
      <c r="L635">
        <v>165</v>
      </c>
      <c r="M635">
        <v>165</v>
      </c>
      <c r="N635">
        <v>165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215</v>
      </c>
      <c r="W635">
        <v>225</v>
      </c>
      <c r="X635">
        <v>200</v>
      </c>
      <c r="Y635">
        <v>245</v>
      </c>
      <c r="Z635">
        <v>240</v>
      </c>
    </row>
    <row r="636" spans="1:26" x14ac:dyDescent="0.3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165</v>
      </c>
      <c r="K636">
        <v>165</v>
      </c>
      <c r="L636">
        <v>165</v>
      </c>
      <c r="M636">
        <v>165</v>
      </c>
      <c r="N636">
        <v>165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215</v>
      </c>
      <c r="W636">
        <v>225</v>
      </c>
      <c r="X636">
        <v>200</v>
      </c>
      <c r="Y636">
        <v>245</v>
      </c>
      <c r="Z636">
        <v>240</v>
      </c>
    </row>
    <row r="637" spans="1:26" x14ac:dyDescent="0.3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2</v>
      </c>
      <c r="K637">
        <v>5</v>
      </c>
      <c r="L637">
        <v>3</v>
      </c>
      <c r="M637">
        <v>6</v>
      </c>
      <c r="N637">
        <v>5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3</v>
      </c>
      <c r="W637">
        <v>6</v>
      </c>
      <c r="X637">
        <v>6</v>
      </c>
      <c r="Y637">
        <v>9</v>
      </c>
      <c r="Z637">
        <v>10</v>
      </c>
    </row>
    <row r="638" spans="1:26" x14ac:dyDescent="0.3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2</v>
      </c>
      <c r="K638">
        <v>5</v>
      </c>
      <c r="L638">
        <v>3</v>
      </c>
      <c r="M638">
        <v>6</v>
      </c>
      <c r="N638">
        <v>5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3</v>
      </c>
      <c r="W638">
        <v>6</v>
      </c>
      <c r="X638">
        <v>6</v>
      </c>
      <c r="Y638">
        <v>9</v>
      </c>
      <c r="Z638">
        <v>10</v>
      </c>
    </row>
    <row r="639" spans="1:26" x14ac:dyDescent="0.3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243</v>
      </c>
      <c r="W641">
        <v>849</v>
      </c>
      <c r="X641">
        <v>756</v>
      </c>
      <c r="Y641">
        <v>1539</v>
      </c>
      <c r="Z641">
        <v>9</v>
      </c>
    </row>
    <row r="642" spans="1:26" x14ac:dyDescent="0.3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1696</v>
      </c>
      <c r="W642">
        <v>3955</v>
      </c>
      <c r="X642">
        <v>2620</v>
      </c>
      <c r="Y642">
        <v>2664</v>
      </c>
      <c r="Z642">
        <v>9227</v>
      </c>
    </row>
    <row r="643" spans="1:26" x14ac:dyDescent="0.3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-1453</v>
      </c>
      <c r="W643">
        <v>-3106</v>
      </c>
      <c r="X643">
        <v>-1864</v>
      </c>
      <c r="Y643">
        <v>-1124</v>
      </c>
      <c r="Z643">
        <v>-9218</v>
      </c>
    </row>
    <row r="644" spans="1:26" x14ac:dyDescent="0.3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33</v>
      </c>
      <c r="K644">
        <v>21</v>
      </c>
      <c r="L644">
        <v>40</v>
      </c>
      <c r="M644">
        <v>30</v>
      </c>
      <c r="N644">
        <v>33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35</v>
      </c>
      <c r="W644">
        <v>30</v>
      </c>
      <c r="X644">
        <v>55</v>
      </c>
      <c r="Y644">
        <v>39</v>
      </c>
      <c r="Z644">
        <v>37</v>
      </c>
    </row>
    <row r="645" spans="1:26" x14ac:dyDescent="0.3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33</v>
      </c>
      <c r="K645">
        <v>21</v>
      </c>
      <c r="L645">
        <v>40</v>
      </c>
      <c r="M645">
        <v>30</v>
      </c>
      <c r="N645">
        <v>33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35</v>
      </c>
      <c r="W645">
        <v>30</v>
      </c>
      <c r="X645">
        <v>55</v>
      </c>
      <c r="Y645">
        <v>39</v>
      </c>
      <c r="Z645">
        <v>37</v>
      </c>
    </row>
    <row r="646" spans="1:26" x14ac:dyDescent="0.3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712</v>
      </c>
      <c r="L646">
        <v>712</v>
      </c>
      <c r="M646">
        <v>712</v>
      </c>
      <c r="N646">
        <v>712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2509</v>
      </c>
      <c r="W646">
        <v>727</v>
      </c>
      <c r="X646">
        <v>586</v>
      </c>
      <c r="Y646">
        <v>554</v>
      </c>
      <c r="Z646">
        <v>82</v>
      </c>
    </row>
    <row r="647" spans="1:26" x14ac:dyDescent="0.3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839</v>
      </c>
      <c r="L647">
        <v>839</v>
      </c>
      <c r="M647">
        <v>839</v>
      </c>
      <c r="N647">
        <v>839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280</v>
      </c>
      <c r="W647">
        <v>1073</v>
      </c>
      <c r="X647">
        <v>1138</v>
      </c>
      <c r="Y647">
        <v>735</v>
      </c>
      <c r="Z647">
        <v>1430</v>
      </c>
    </row>
    <row r="648" spans="1:26" x14ac:dyDescent="0.3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876</v>
      </c>
      <c r="L653">
        <v>876</v>
      </c>
      <c r="M653">
        <v>876</v>
      </c>
      <c r="N653">
        <v>876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448</v>
      </c>
      <c r="W653">
        <v>1113</v>
      </c>
      <c r="X653">
        <v>2000</v>
      </c>
      <c r="Y653">
        <v>2187</v>
      </c>
      <c r="Z653">
        <v>426</v>
      </c>
    </row>
    <row r="654" spans="1:26" x14ac:dyDescent="0.35">
      <c r="A654">
        <v>1063</v>
      </c>
      <c r="B654" t="s">
        <v>632</v>
      </c>
      <c r="C654">
        <v>5469</v>
      </c>
      <c r="D654">
        <v>5029</v>
      </c>
      <c r="E654">
        <v>5061</v>
      </c>
      <c r="F654">
        <v>5101</v>
      </c>
      <c r="G654">
        <v>5828</v>
      </c>
      <c r="H654">
        <v>5165</v>
      </c>
      <c r="I654">
        <v>5197</v>
      </c>
      <c r="J654">
        <v>5233</v>
      </c>
      <c r="K654">
        <v>5265</v>
      </c>
      <c r="L654">
        <v>5305</v>
      </c>
      <c r="M654">
        <v>5349</v>
      </c>
      <c r="N654">
        <v>6385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4743</v>
      </c>
      <c r="W654">
        <v>5084</v>
      </c>
      <c r="X654">
        <v>5329</v>
      </c>
      <c r="Y654">
        <v>4661</v>
      </c>
      <c r="Z654">
        <v>4548</v>
      </c>
    </row>
    <row r="655" spans="1:26" x14ac:dyDescent="0.35">
      <c r="A655">
        <v>1064</v>
      </c>
      <c r="B655" t="s">
        <v>633</v>
      </c>
      <c r="C655">
        <v>1591</v>
      </c>
      <c r="D655">
        <v>949</v>
      </c>
      <c r="E655">
        <v>954</v>
      </c>
      <c r="F655">
        <v>960</v>
      </c>
      <c r="G655">
        <v>966</v>
      </c>
      <c r="H655">
        <v>971</v>
      </c>
      <c r="I655">
        <v>976</v>
      </c>
      <c r="J655">
        <v>982</v>
      </c>
      <c r="K655">
        <v>987</v>
      </c>
      <c r="L655">
        <v>994</v>
      </c>
      <c r="M655">
        <v>1001</v>
      </c>
      <c r="N655">
        <v>1731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897</v>
      </c>
      <c r="W655">
        <v>814</v>
      </c>
      <c r="X655">
        <v>681</v>
      </c>
      <c r="Y655">
        <v>746</v>
      </c>
      <c r="Z655">
        <v>1306</v>
      </c>
    </row>
    <row r="656" spans="1:26" x14ac:dyDescent="0.35">
      <c r="A656">
        <v>1065</v>
      </c>
      <c r="B656" t="s">
        <v>634</v>
      </c>
      <c r="C656">
        <v>1870</v>
      </c>
      <c r="D656">
        <v>8</v>
      </c>
      <c r="E656">
        <v>17</v>
      </c>
      <c r="F656">
        <v>29</v>
      </c>
      <c r="G656">
        <v>38</v>
      </c>
      <c r="H656">
        <v>47</v>
      </c>
      <c r="I656">
        <v>56</v>
      </c>
      <c r="J656">
        <v>67</v>
      </c>
      <c r="K656">
        <v>76</v>
      </c>
      <c r="L656">
        <v>87</v>
      </c>
      <c r="M656">
        <v>100</v>
      </c>
      <c r="N656">
        <v>110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1066</v>
      </c>
      <c r="B657" t="s">
        <v>635</v>
      </c>
      <c r="C657">
        <v>434</v>
      </c>
      <c r="D657">
        <v>496</v>
      </c>
      <c r="E657">
        <v>620</v>
      </c>
      <c r="F657">
        <v>496</v>
      </c>
      <c r="G657">
        <v>496</v>
      </c>
      <c r="H657">
        <v>696</v>
      </c>
      <c r="I657">
        <v>758</v>
      </c>
      <c r="J657">
        <v>696</v>
      </c>
      <c r="K657">
        <v>820</v>
      </c>
      <c r="L657">
        <v>882</v>
      </c>
      <c r="M657">
        <v>696</v>
      </c>
      <c r="N657">
        <v>510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85</v>
      </c>
      <c r="X657">
        <v>0</v>
      </c>
      <c r="Y657">
        <v>0</v>
      </c>
      <c r="Z657">
        <v>0</v>
      </c>
    </row>
    <row r="658" spans="1:26" x14ac:dyDescent="0.35">
      <c r="A658">
        <v>1067</v>
      </c>
      <c r="B658" t="s">
        <v>636</v>
      </c>
      <c r="C658">
        <v>245</v>
      </c>
      <c r="D658">
        <v>280</v>
      </c>
      <c r="E658">
        <v>350</v>
      </c>
      <c r="F658">
        <v>280</v>
      </c>
      <c r="G658">
        <v>280</v>
      </c>
      <c r="H658">
        <v>380</v>
      </c>
      <c r="I658">
        <v>415</v>
      </c>
      <c r="J658">
        <v>380</v>
      </c>
      <c r="K658">
        <v>450</v>
      </c>
      <c r="L658">
        <v>485</v>
      </c>
      <c r="M658">
        <v>380</v>
      </c>
      <c r="N658">
        <v>275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158</v>
      </c>
      <c r="X658">
        <v>48</v>
      </c>
      <c r="Y658">
        <v>0</v>
      </c>
      <c r="Z658">
        <v>281</v>
      </c>
    </row>
    <row r="659" spans="1:26" x14ac:dyDescent="0.3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1069</v>
      </c>
      <c r="B660" t="s">
        <v>638</v>
      </c>
      <c r="C660">
        <v>679</v>
      </c>
      <c r="D660">
        <v>776</v>
      </c>
      <c r="E660">
        <v>970</v>
      </c>
      <c r="F660">
        <v>776</v>
      </c>
      <c r="G660">
        <v>776</v>
      </c>
      <c r="H660">
        <v>1076</v>
      </c>
      <c r="I660">
        <v>1173</v>
      </c>
      <c r="J660">
        <v>1076</v>
      </c>
      <c r="K660">
        <v>1270</v>
      </c>
      <c r="L660">
        <v>1367</v>
      </c>
      <c r="M660">
        <v>1076</v>
      </c>
      <c r="N660">
        <v>785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243</v>
      </c>
      <c r="X660">
        <v>48</v>
      </c>
      <c r="Y660">
        <v>0</v>
      </c>
      <c r="Z660">
        <v>281</v>
      </c>
    </row>
    <row r="661" spans="1:26" x14ac:dyDescent="0.3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7</v>
      </c>
      <c r="W662">
        <v>6</v>
      </c>
      <c r="X662">
        <v>16</v>
      </c>
      <c r="Y662">
        <v>14</v>
      </c>
      <c r="Z662">
        <v>8</v>
      </c>
    </row>
    <row r="663" spans="1:26" x14ac:dyDescent="0.3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231683</v>
      </c>
      <c r="K665">
        <v>336159</v>
      </c>
      <c r="L665">
        <v>393156</v>
      </c>
      <c r="M665">
        <v>492730</v>
      </c>
      <c r="N665">
        <v>484738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407478</v>
      </c>
      <c r="W665">
        <v>460262</v>
      </c>
      <c r="X665">
        <v>361580</v>
      </c>
      <c r="Y665">
        <v>447600</v>
      </c>
      <c r="Z665">
        <v>456971</v>
      </c>
    </row>
    <row r="666" spans="1:26" x14ac:dyDescent="0.3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21</v>
      </c>
      <c r="W668">
        <v>34</v>
      </c>
      <c r="X668">
        <v>107</v>
      </c>
      <c r="Y668">
        <v>11</v>
      </c>
      <c r="Z668">
        <v>26</v>
      </c>
    </row>
    <row r="669" spans="1:26" x14ac:dyDescent="0.3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21</v>
      </c>
      <c r="W669">
        <v>34</v>
      </c>
      <c r="X669">
        <v>107</v>
      </c>
      <c r="Y669">
        <v>11</v>
      </c>
      <c r="Z669">
        <v>26</v>
      </c>
    </row>
    <row r="670" spans="1:26" x14ac:dyDescent="0.3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26</v>
      </c>
      <c r="W671">
        <v>19</v>
      </c>
      <c r="X671">
        <v>17</v>
      </c>
      <c r="Y671">
        <v>13</v>
      </c>
      <c r="Z671">
        <v>12</v>
      </c>
    </row>
    <row r="672" spans="1:26" x14ac:dyDescent="0.3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1121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1121</v>
      </c>
      <c r="W672">
        <v>1267</v>
      </c>
      <c r="X672">
        <v>1387</v>
      </c>
      <c r="Y672">
        <v>1146</v>
      </c>
      <c r="Z672">
        <v>1266</v>
      </c>
    </row>
    <row r="673" spans="1:26" x14ac:dyDescent="0.3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1104</v>
      </c>
      <c r="B677" t="s">
        <v>591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1104</v>
      </c>
      <c r="B678" t="s">
        <v>591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1115</v>
      </c>
      <c r="B679" t="s">
        <v>710</v>
      </c>
      <c r="C679">
        <v>57362</v>
      </c>
      <c r="D679">
        <v>6907</v>
      </c>
      <c r="E679">
        <v>40780</v>
      </c>
      <c r="F679">
        <v>29537</v>
      </c>
      <c r="G679">
        <v>-26857</v>
      </c>
      <c r="H679">
        <v>-32369</v>
      </c>
      <c r="I679">
        <v>-17351</v>
      </c>
      <c r="J679">
        <v>9730</v>
      </c>
      <c r="K679">
        <v>37694</v>
      </c>
      <c r="L679">
        <v>63328</v>
      </c>
      <c r="M679">
        <v>70577</v>
      </c>
      <c r="N679">
        <v>35764</v>
      </c>
      <c r="O679">
        <v>56694</v>
      </c>
      <c r="P679">
        <v>15980</v>
      </c>
      <c r="Q679">
        <v>-38632</v>
      </c>
      <c r="R679">
        <v>89509</v>
      </c>
      <c r="S679">
        <v>-33698</v>
      </c>
      <c r="T679">
        <v>-25381</v>
      </c>
      <c r="U679">
        <v>25240</v>
      </c>
      <c r="V679">
        <v>13524</v>
      </c>
      <c r="W679">
        <v>-8597</v>
      </c>
      <c r="X679">
        <v>-74906</v>
      </c>
      <c r="Y679">
        <v>-10786</v>
      </c>
      <c r="Z679">
        <v>-101377</v>
      </c>
    </row>
    <row r="680" spans="1:26" x14ac:dyDescent="0.35">
      <c r="A680">
        <v>1118</v>
      </c>
      <c r="B680" t="s">
        <v>677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1119</v>
      </c>
      <c r="B681" t="s">
        <v>678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1120</v>
      </c>
      <c r="B682" t="s">
        <v>589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1122</v>
      </c>
      <c r="B683" t="s">
        <v>591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1132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1133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1147</v>
      </c>
      <c r="B686" t="s">
        <v>648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1148</v>
      </c>
      <c r="B687" t="s">
        <v>647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1150</v>
      </c>
      <c r="B688" t="s">
        <v>688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1153</v>
      </c>
      <c r="B689" t="s">
        <v>691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1157</v>
      </c>
      <c r="B690" t="s">
        <v>797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1164</v>
      </c>
      <c r="B691" t="s">
        <v>619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1164</v>
      </c>
      <c r="B692" t="s">
        <v>619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10108</v>
      </c>
      <c r="K693">
        <v>1849</v>
      </c>
      <c r="L693">
        <v>224</v>
      </c>
      <c r="M693">
        <v>575</v>
      </c>
      <c r="N693">
        <v>2840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3855</v>
      </c>
      <c r="W693">
        <v>2164</v>
      </c>
      <c r="X693">
        <v>1869</v>
      </c>
      <c r="Y693">
        <v>1265</v>
      </c>
      <c r="Z693">
        <v>18417</v>
      </c>
    </row>
    <row r="694" spans="1:26" x14ac:dyDescent="0.3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10108</v>
      </c>
      <c r="K694">
        <v>1849</v>
      </c>
      <c r="L694">
        <v>224</v>
      </c>
      <c r="M694">
        <v>575</v>
      </c>
      <c r="N694">
        <v>2840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3855</v>
      </c>
      <c r="W694">
        <v>2164</v>
      </c>
      <c r="X694">
        <v>1869</v>
      </c>
      <c r="Y694">
        <v>1265</v>
      </c>
      <c r="Z694">
        <v>18417</v>
      </c>
    </row>
    <row r="695" spans="1:26" x14ac:dyDescent="0.3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10108</v>
      </c>
      <c r="K695">
        <v>1849</v>
      </c>
      <c r="L695">
        <v>224</v>
      </c>
      <c r="M695">
        <v>575</v>
      </c>
      <c r="N695">
        <v>2840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3855</v>
      </c>
      <c r="W695">
        <v>2164</v>
      </c>
      <c r="X695">
        <v>1869</v>
      </c>
      <c r="Y695">
        <v>1265</v>
      </c>
      <c r="Z695">
        <v>18417</v>
      </c>
    </row>
    <row r="696" spans="1:26" x14ac:dyDescent="0.3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10108</v>
      </c>
      <c r="K696">
        <v>1849</v>
      </c>
      <c r="L696">
        <v>224</v>
      </c>
      <c r="M696">
        <v>575</v>
      </c>
      <c r="N696">
        <v>2840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3855</v>
      </c>
      <c r="W696">
        <v>2164</v>
      </c>
      <c r="X696">
        <v>1869</v>
      </c>
      <c r="Y696">
        <v>1265</v>
      </c>
      <c r="Z696">
        <v>18417</v>
      </c>
    </row>
    <row r="697" spans="1:26" x14ac:dyDescent="0.3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10108</v>
      </c>
      <c r="K697">
        <v>1849</v>
      </c>
      <c r="L697">
        <v>224</v>
      </c>
      <c r="M697">
        <v>575</v>
      </c>
      <c r="N697">
        <v>2840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3855</v>
      </c>
      <c r="W697">
        <v>2164</v>
      </c>
      <c r="X697">
        <v>1869</v>
      </c>
      <c r="Y697">
        <v>1265</v>
      </c>
      <c r="Z697">
        <v>18417</v>
      </c>
    </row>
    <row r="698" spans="1:26" x14ac:dyDescent="0.3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10108</v>
      </c>
      <c r="K698">
        <v>1849</v>
      </c>
      <c r="L698">
        <v>224</v>
      </c>
      <c r="M698">
        <v>575</v>
      </c>
      <c r="N698">
        <v>2840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3855</v>
      </c>
      <c r="W698">
        <v>2164</v>
      </c>
      <c r="X698">
        <v>1869</v>
      </c>
      <c r="Y698">
        <v>1265</v>
      </c>
      <c r="Z698">
        <v>18417</v>
      </c>
    </row>
    <row r="699" spans="1:26" x14ac:dyDescent="0.3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10108</v>
      </c>
      <c r="K699">
        <v>1849</v>
      </c>
      <c r="L699">
        <v>224</v>
      </c>
      <c r="M699">
        <v>575</v>
      </c>
      <c r="N699">
        <v>2840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3855</v>
      </c>
      <c r="W699">
        <v>2164</v>
      </c>
      <c r="X699">
        <v>1869</v>
      </c>
      <c r="Y699">
        <v>1265</v>
      </c>
      <c r="Z699">
        <v>18417</v>
      </c>
    </row>
    <row r="700" spans="1:26" x14ac:dyDescent="0.3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10108</v>
      </c>
      <c r="K700">
        <v>1849</v>
      </c>
      <c r="L700">
        <v>224</v>
      </c>
      <c r="M700">
        <v>575</v>
      </c>
      <c r="N700">
        <v>2840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3855</v>
      </c>
      <c r="W700">
        <v>2164</v>
      </c>
      <c r="X700">
        <v>1869</v>
      </c>
      <c r="Y700">
        <v>1265</v>
      </c>
      <c r="Z700">
        <v>18417</v>
      </c>
    </row>
    <row r="701" spans="1:26" x14ac:dyDescent="0.3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10108</v>
      </c>
      <c r="K701">
        <v>1849</v>
      </c>
      <c r="L701">
        <v>224</v>
      </c>
      <c r="M701">
        <v>575</v>
      </c>
      <c r="N701">
        <v>2840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3855</v>
      </c>
      <c r="W701">
        <v>2164</v>
      </c>
      <c r="X701">
        <v>1869</v>
      </c>
      <c r="Y701">
        <v>1265</v>
      </c>
      <c r="Z701">
        <v>18417</v>
      </c>
    </row>
    <row r="702" spans="1:26" x14ac:dyDescent="0.3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10108</v>
      </c>
      <c r="K702">
        <v>1849</v>
      </c>
      <c r="L702">
        <v>224</v>
      </c>
      <c r="M702">
        <v>575</v>
      </c>
      <c r="N702">
        <v>2840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3855</v>
      </c>
      <c r="W702">
        <v>2164</v>
      </c>
      <c r="X702">
        <v>1869</v>
      </c>
      <c r="Y702">
        <v>1265</v>
      </c>
      <c r="Z702">
        <v>18417</v>
      </c>
    </row>
    <row r="703" spans="1:26" x14ac:dyDescent="0.3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10108</v>
      </c>
      <c r="K703">
        <v>1849</v>
      </c>
      <c r="L703">
        <v>224</v>
      </c>
      <c r="M703">
        <v>575</v>
      </c>
      <c r="N703">
        <v>2840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3855</v>
      </c>
      <c r="W703">
        <v>2164</v>
      </c>
      <c r="X703">
        <v>1869</v>
      </c>
      <c r="Y703">
        <v>1265</v>
      </c>
      <c r="Z703">
        <v>18417</v>
      </c>
    </row>
    <row r="704" spans="1:26" x14ac:dyDescent="0.3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10108</v>
      </c>
      <c r="K704">
        <v>1849</v>
      </c>
      <c r="L704">
        <v>224</v>
      </c>
      <c r="M704">
        <v>575</v>
      </c>
      <c r="N704">
        <v>2840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3855</v>
      </c>
      <c r="W704">
        <v>2164</v>
      </c>
      <c r="X704">
        <v>1869</v>
      </c>
      <c r="Y704">
        <v>1265</v>
      </c>
      <c r="Z704">
        <v>18417</v>
      </c>
    </row>
    <row r="705" spans="1:26" x14ac:dyDescent="0.3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10108</v>
      </c>
      <c r="K705">
        <v>1849</v>
      </c>
      <c r="L705">
        <v>224</v>
      </c>
      <c r="M705">
        <v>575</v>
      </c>
      <c r="N705">
        <v>2840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3855</v>
      </c>
      <c r="W705">
        <v>2164</v>
      </c>
      <c r="X705">
        <v>1869</v>
      </c>
      <c r="Y705">
        <v>1265</v>
      </c>
      <c r="Z705">
        <v>18417</v>
      </c>
    </row>
    <row r="706" spans="1:26" x14ac:dyDescent="0.3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10108</v>
      </c>
      <c r="K706">
        <v>1849</v>
      </c>
      <c r="L706">
        <v>224</v>
      </c>
      <c r="M706">
        <v>575</v>
      </c>
      <c r="N706">
        <v>2840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3855</v>
      </c>
      <c r="W706">
        <v>2164</v>
      </c>
      <c r="X706">
        <v>1869</v>
      </c>
      <c r="Y706">
        <v>1265</v>
      </c>
      <c r="Z706">
        <v>18417</v>
      </c>
    </row>
    <row r="707" spans="1:26" x14ac:dyDescent="0.35">
      <c r="A707">
        <v>1165</v>
      </c>
      <c r="B707" t="s">
        <v>682</v>
      </c>
      <c r="C707">
        <v>629</v>
      </c>
      <c r="D707">
        <v>662</v>
      </c>
      <c r="E707">
        <v>404</v>
      </c>
      <c r="F707">
        <v>59</v>
      </c>
      <c r="G707">
        <v>1948</v>
      </c>
      <c r="H707">
        <v>2256</v>
      </c>
      <c r="I707">
        <v>623</v>
      </c>
      <c r="J707">
        <v>10108</v>
      </c>
      <c r="K707">
        <v>1849</v>
      </c>
      <c r="L707">
        <v>224</v>
      </c>
      <c r="M707">
        <v>575</v>
      </c>
      <c r="N707">
        <v>2840</v>
      </c>
      <c r="O707">
        <v>3310</v>
      </c>
      <c r="P707">
        <v>678</v>
      </c>
      <c r="Q707">
        <v>1009</v>
      </c>
      <c r="R707">
        <v>6149</v>
      </c>
      <c r="S707">
        <v>3718</v>
      </c>
      <c r="T707">
        <v>2496</v>
      </c>
      <c r="U707">
        <v>17660</v>
      </c>
      <c r="V707">
        <v>3855</v>
      </c>
      <c r="W707">
        <v>2164</v>
      </c>
      <c r="X707">
        <v>1869</v>
      </c>
      <c r="Y707">
        <v>1265</v>
      </c>
      <c r="Z707">
        <v>18417</v>
      </c>
    </row>
    <row r="708" spans="1:26" x14ac:dyDescent="0.35">
      <c r="A708">
        <v>1165</v>
      </c>
      <c r="B708" t="s">
        <v>682</v>
      </c>
      <c r="C708">
        <v>629</v>
      </c>
      <c r="D708">
        <v>662</v>
      </c>
      <c r="E708">
        <v>404</v>
      </c>
      <c r="F708">
        <v>59</v>
      </c>
      <c r="G708">
        <v>1948</v>
      </c>
      <c r="H708">
        <v>2256</v>
      </c>
      <c r="I708">
        <v>623</v>
      </c>
      <c r="J708">
        <v>10108</v>
      </c>
      <c r="K708">
        <v>1849</v>
      </c>
      <c r="L708">
        <v>224</v>
      </c>
      <c r="M708">
        <v>575</v>
      </c>
      <c r="N708">
        <v>2840</v>
      </c>
      <c r="O708">
        <v>3310</v>
      </c>
      <c r="P708">
        <v>678</v>
      </c>
      <c r="Q708">
        <v>1009</v>
      </c>
      <c r="R708">
        <v>6149</v>
      </c>
      <c r="S708">
        <v>3718</v>
      </c>
      <c r="T708">
        <v>2496</v>
      </c>
      <c r="U708">
        <v>17660</v>
      </c>
      <c r="V708">
        <v>3855</v>
      </c>
      <c r="W708">
        <v>2164</v>
      </c>
      <c r="X708">
        <v>1869</v>
      </c>
      <c r="Y708">
        <v>1265</v>
      </c>
      <c r="Z708">
        <v>18417</v>
      </c>
    </row>
    <row r="709" spans="1:26" x14ac:dyDescent="0.3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86</v>
      </c>
      <c r="K709">
        <v>253</v>
      </c>
      <c r="L709">
        <v>614</v>
      </c>
      <c r="M709">
        <v>230</v>
      </c>
      <c r="N709">
        <v>488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1234</v>
      </c>
      <c r="W709">
        <v>2475</v>
      </c>
      <c r="X709">
        <v>4941</v>
      </c>
      <c r="Y709">
        <v>3143</v>
      </c>
      <c r="Z709">
        <v>7485</v>
      </c>
    </row>
    <row r="710" spans="1:26" x14ac:dyDescent="0.3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86</v>
      </c>
      <c r="K710">
        <v>253</v>
      </c>
      <c r="L710">
        <v>614</v>
      </c>
      <c r="M710">
        <v>230</v>
      </c>
      <c r="N710">
        <v>488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1234</v>
      </c>
      <c r="W710">
        <v>2475</v>
      </c>
      <c r="X710">
        <v>4941</v>
      </c>
      <c r="Y710">
        <v>3143</v>
      </c>
      <c r="Z710">
        <v>7485</v>
      </c>
    </row>
    <row r="711" spans="1:26" x14ac:dyDescent="0.3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86</v>
      </c>
      <c r="K711">
        <v>253</v>
      </c>
      <c r="L711">
        <v>614</v>
      </c>
      <c r="M711">
        <v>230</v>
      </c>
      <c r="N711">
        <v>488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1234</v>
      </c>
      <c r="W711">
        <v>2475</v>
      </c>
      <c r="X711">
        <v>4941</v>
      </c>
      <c r="Y711">
        <v>3143</v>
      </c>
      <c r="Z711">
        <v>7485</v>
      </c>
    </row>
    <row r="712" spans="1:26" x14ac:dyDescent="0.3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86</v>
      </c>
      <c r="K712">
        <v>253</v>
      </c>
      <c r="L712">
        <v>614</v>
      </c>
      <c r="M712">
        <v>230</v>
      </c>
      <c r="N712">
        <v>488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1234</v>
      </c>
      <c r="W712">
        <v>2475</v>
      </c>
      <c r="X712">
        <v>4941</v>
      </c>
      <c r="Y712">
        <v>3143</v>
      </c>
      <c r="Z712">
        <v>7485</v>
      </c>
    </row>
    <row r="713" spans="1:26" x14ac:dyDescent="0.3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86</v>
      </c>
      <c r="K713">
        <v>253</v>
      </c>
      <c r="L713">
        <v>614</v>
      </c>
      <c r="M713">
        <v>230</v>
      </c>
      <c r="N713">
        <v>488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1234</v>
      </c>
      <c r="W713">
        <v>2475</v>
      </c>
      <c r="X713">
        <v>4941</v>
      </c>
      <c r="Y713">
        <v>3143</v>
      </c>
      <c r="Z713">
        <v>7485</v>
      </c>
    </row>
    <row r="714" spans="1:26" x14ac:dyDescent="0.3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86</v>
      </c>
      <c r="K714">
        <v>253</v>
      </c>
      <c r="L714">
        <v>614</v>
      </c>
      <c r="M714">
        <v>230</v>
      </c>
      <c r="N714">
        <v>488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1234</v>
      </c>
      <c r="W714">
        <v>2475</v>
      </c>
      <c r="X714">
        <v>4941</v>
      </c>
      <c r="Y714">
        <v>3143</v>
      </c>
      <c r="Z714">
        <v>7485</v>
      </c>
    </row>
    <row r="715" spans="1:26" x14ac:dyDescent="0.3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86</v>
      </c>
      <c r="K715">
        <v>253</v>
      </c>
      <c r="L715">
        <v>614</v>
      </c>
      <c r="M715">
        <v>230</v>
      </c>
      <c r="N715">
        <v>488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1234</v>
      </c>
      <c r="W715">
        <v>2475</v>
      </c>
      <c r="X715">
        <v>4941</v>
      </c>
      <c r="Y715">
        <v>3143</v>
      </c>
      <c r="Z715">
        <v>7485</v>
      </c>
    </row>
    <row r="716" spans="1:26" x14ac:dyDescent="0.3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86</v>
      </c>
      <c r="K716">
        <v>253</v>
      </c>
      <c r="L716">
        <v>614</v>
      </c>
      <c r="M716">
        <v>230</v>
      </c>
      <c r="N716">
        <v>488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1234</v>
      </c>
      <c r="W716">
        <v>2475</v>
      </c>
      <c r="X716">
        <v>4941</v>
      </c>
      <c r="Y716">
        <v>3143</v>
      </c>
      <c r="Z716">
        <v>7485</v>
      </c>
    </row>
    <row r="717" spans="1:26" x14ac:dyDescent="0.3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86</v>
      </c>
      <c r="K717">
        <v>253</v>
      </c>
      <c r="L717">
        <v>614</v>
      </c>
      <c r="M717">
        <v>230</v>
      </c>
      <c r="N717">
        <v>488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1234</v>
      </c>
      <c r="W717">
        <v>2475</v>
      </c>
      <c r="X717">
        <v>4941</v>
      </c>
      <c r="Y717">
        <v>3143</v>
      </c>
      <c r="Z717">
        <v>7485</v>
      </c>
    </row>
    <row r="718" spans="1:26" x14ac:dyDescent="0.3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86</v>
      </c>
      <c r="K718">
        <v>253</v>
      </c>
      <c r="L718">
        <v>614</v>
      </c>
      <c r="M718">
        <v>230</v>
      </c>
      <c r="N718">
        <v>488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1234</v>
      </c>
      <c r="W718">
        <v>2475</v>
      </c>
      <c r="X718">
        <v>4941</v>
      </c>
      <c r="Y718">
        <v>3143</v>
      </c>
      <c r="Z718">
        <v>7485</v>
      </c>
    </row>
    <row r="719" spans="1:26" x14ac:dyDescent="0.3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86</v>
      </c>
      <c r="K719">
        <v>253</v>
      </c>
      <c r="L719">
        <v>614</v>
      </c>
      <c r="M719">
        <v>230</v>
      </c>
      <c r="N719">
        <v>488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1234</v>
      </c>
      <c r="W719">
        <v>2475</v>
      </c>
      <c r="X719">
        <v>4941</v>
      </c>
      <c r="Y719">
        <v>3143</v>
      </c>
      <c r="Z719">
        <v>7485</v>
      </c>
    </row>
    <row r="720" spans="1:26" x14ac:dyDescent="0.3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86</v>
      </c>
      <c r="K720">
        <v>253</v>
      </c>
      <c r="L720">
        <v>614</v>
      </c>
      <c r="M720">
        <v>230</v>
      </c>
      <c r="N720">
        <v>488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1234</v>
      </c>
      <c r="W720">
        <v>2475</v>
      </c>
      <c r="X720">
        <v>4941</v>
      </c>
      <c r="Y720">
        <v>3143</v>
      </c>
      <c r="Z720">
        <v>7485</v>
      </c>
    </row>
    <row r="721" spans="1:26" x14ac:dyDescent="0.3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86</v>
      </c>
      <c r="K721">
        <v>253</v>
      </c>
      <c r="L721">
        <v>614</v>
      </c>
      <c r="M721">
        <v>230</v>
      </c>
      <c r="N721">
        <v>488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1234</v>
      </c>
      <c r="W721">
        <v>2475</v>
      </c>
      <c r="X721">
        <v>4941</v>
      </c>
      <c r="Y721">
        <v>3143</v>
      </c>
      <c r="Z721">
        <v>7485</v>
      </c>
    </row>
    <row r="722" spans="1:26" x14ac:dyDescent="0.3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86</v>
      </c>
      <c r="K722">
        <v>253</v>
      </c>
      <c r="L722">
        <v>614</v>
      </c>
      <c r="M722">
        <v>230</v>
      </c>
      <c r="N722">
        <v>488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1234</v>
      </c>
      <c r="W722">
        <v>2475</v>
      </c>
      <c r="X722">
        <v>4941</v>
      </c>
      <c r="Y722">
        <v>3143</v>
      </c>
      <c r="Z722">
        <v>7485</v>
      </c>
    </row>
    <row r="723" spans="1:26" x14ac:dyDescent="0.3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86</v>
      </c>
      <c r="K723">
        <v>253</v>
      </c>
      <c r="L723">
        <v>614</v>
      </c>
      <c r="M723">
        <v>230</v>
      </c>
      <c r="N723">
        <v>488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1234</v>
      </c>
      <c r="W723">
        <v>2475</v>
      </c>
      <c r="X723">
        <v>4941</v>
      </c>
      <c r="Y723">
        <v>3143</v>
      </c>
      <c r="Z723">
        <v>7485</v>
      </c>
    </row>
    <row r="724" spans="1:26" x14ac:dyDescent="0.3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86</v>
      </c>
      <c r="K724">
        <v>253</v>
      </c>
      <c r="L724">
        <v>614</v>
      </c>
      <c r="M724">
        <v>230</v>
      </c>
      <c r="N724">
        <v>488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1234</v>
      </c>
      <c r="W724">
        <v>2475</v>
      </c>
      <c r="X724">
        <v>4941</v>
      </c>
      <c r="Y724">
        <v>3143</v>
      </c>
      <c r="Z724">
        <v>7485</v>
      </c>
    </row>
    <row r="725" spans="1:26" x14ac:dyDescent="0.3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86</v>
      </c>
      <c r="K725">
        <v>253</v>
      </c>
      <c r="L725">
        <v>614</v>
      </c>
      <c r="M725">
        <v>230</v>
      </c>
      <c r="N725">
        <v>488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1234</v>
      </c>
      <c r="W725">
        <v>2475</v>
      </c>
      <c r="X725">
        <v>4941</v>
      </c>
      <c r="Y725">
        <v>3143</v>
      </c>
      <c r="Z725">
        <v>7485</v>
      </c>
    </row>
    <row r="726" spans="1:26" x14ac:dyDescent="0.3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86</v>
      </c>
      <c r="K726">
        <v>253</v>
      </c>
      <c r="L726">
        <v>614</v>
      </c>
      <c r="M726">
        <v>230</v>
      </c>
      <c r="N726">
        <v>488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1234</v>
      </c>
      <c r="W726">
        <v>2475</v>
      </c>
      <c r="X726">
        <v>4941</v>
      </c>
      <c r="Y726">
        <v>3143</v>
      </c>
      <c r="Z726">
        <v>7485</v>
      </c>
    </row>
    <row r="727" spans="1:26" x14ac:dyDescent="0.35">
      <c r="A727">
        <v>1166</v>
      </c>
      <c r="B727" t="s">
        <v>683</v>
      </c>
      <c r="C727">
        <v>116</v>
      </c>
      <c r="D727">
        <v>0</v>
      </c>
      <c r="E727">
        <v>0</v>
      </c>
      <c r="F727">
        <v>0</v>
      </c>
      <c r="G727">
        <v>143</v>
      </c>
      <c r="H727">
        <v>98</v>
      </c>
      <c r="I727">
        <v>868</v>
      </c>
      <c r="J727">
        <v>86</v>
      </c>
      <c r="K727">
        <v>253</v>
      </c>
      <c r="L727">
        <v>614</v>
      </c>
      <c r="M727">
        <v>230</v>
      </c>
      <c r="N727">
        <v>488</v>
      </c>
      <c r="O727">
        <v>0</v>
      </c>
      <c r="P727">
        <v>0</v>
      </c>
      <c r="Q727">
        <v>5</v>
      </c>
      <c r="R727">
        <v>0</v>
      </c>
      <c r="S727">
        <v>190</v>
      </c>
      <c r="T727">
        <v>518</v>
      </c>
      <c r="U727">
        <v>1660</v>
      </c>
      <c r="V727">
        <v>1234</v>
      </c>
      <c r="W727">
        <v>2475</v>
      </c>
      <c r="X727">
        <v>4941</v>
      </c>
      <c r="Y727">
        <v>3143</v>
      </c>
      <c r="Z727">
        <v>7485</v>
      </c>
    </row>
    <row r="728" spans="1:26" x14ac:dyDescent="0.35">
      <c r="A728">
        <v>1166</v>
      </c>
      <c r="B728" t="s">
        <v>683</v>
      </c>
      <c r="C728">
        <v>116</v>
      </c>
      <c r="D728">
        <v>0</v>
      </c>
      <c r="E728">
        <v>0</v>
      </c>
      <c r="F728">
        <v>0</v>
      </c>
      <c r="G728">
        <v>143</v>
      </c>
      <c r="H728">
        <v>98</v>
      </c>
      <c r="I728">
        <v>868</v>
      </c>
      <c r="J728">
        <v>86</v>
      </c>
      <c r="K728">
        <v>253</v>
      </c>
      <c r="L728">
        <v>614</v>
      </c>
      <c r="M728">
        <v>230</v>
      </c>
      <c r="N728">
        <v>488</v>
      </c>
      <c r="O728">
        <v>0</v>
      </c>
      <c r="P728">
        <v>0</v>
      </c>
      <c r="Q728">
        <v>5</v>
      </c>
      <c r="R728">
        <v>0</v>
      </c>
      <c r="S728">
        <v>190</v>
      </c>
      <c r="T728">
        <v>518</v>
      </c>
      <c r="U728">
        <v>1660</v>
      </c>
      <c r="V728">
        <v>1234</v>
      </c>
      <c r="W728">
        <v>2475</v>
      </c>
      <c r="X728">
        <v>4941</v>
      </c>
      <c r="Y728">
        <v>3143</v>
      </c>
      <c r="Z728">
        <v>7485</v>
      </c>
    </row>
    <row r="729" spans="1:26" x14ac:dyDescent="0.3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2757</v>
      </c>
      <c r="K729">
        <v>7926</v>
      </c>
      <c r="L729">
        <v>2107</v>
      </c>
      <c r="M729">
        <v>1078</v>
      </c>
      <c r="N729">
        <v>-654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3006</v>
      </c>
      <c r="W729">
        <v>10384</v>
      </c>
      <c r="X729">
        <v>4990</v>
      </c>
      <c r="Y729">
        <v>4328</v>
      </c>
      <c r="Z729">
        <v>5917</v>
      </c>
    </row>
    <row r="730" spans="1:26" x14ac:dyDescent="0.3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2757</v>
      </c>
      <c r="K730">
        <v>7926</v>
      </c>
      <c r="L730">
        <v>2107</v>
      </c>
      <c r="M730">
        <v>1078</v>
      </c>
      <c r="N730">
        <v>-654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3006</v>
      </c>
      <c r="W730">
        <v>10384</v>
      </c>
      <c r="X730">
        <v>4990</v>
      </c>
      <c r="Y730">
        <v>4328</v>
      </c>
      <c r="Z730">
        <v>5917</v>
      </c>
    </row>
    <row r="731" spans="1:26" x14ac:dyDescent="0.3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2757</v>
      </c>
      <c r="K731">
        <v>7926</v>
      </c>
      <c r="L731">
        <v>2107</v>
      </c>
      <c r="M731">
        <v>1078</v>
      </c>
      <c r="N731">
        <v>-654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3006</v>
      </c>
      <c r="W731">
        <v>10384</v>
      </c>
      <c r="X731">
        <v>4990</v>
      </c>
      <c r="Y731">
        <v>4328</v>
      </c>
      <c r="Z731">
        <v>5917</v>
      </c>
    </row>
    <row r="732" spans="1:26" x14ac:dyDescent="0.3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2757</v>
      </c>
      <c r="K732">
        <v>7926</v>
      </c>
      <c r="L732">
        <v>2107</v>
      </c>
      <c r="M732">
        <v>1078</v>
      </c>
      <c r="N732">
        <v>-654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3006</v>
      </c>
      <c r="W732">
        <v>10384</v>
      </c>
      <c r="X732">
        <v>4990</v>
      </c>
      <c r="Y732">
        <v>4328</v>
      </c>
      <c r="Z732">
        <v>5917</v>
      </c>
    </row>
    <row r="733" spans="1:26" x14ac:dyDescent="0.3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2757</v>
      </c>
      <c r="K733">
        <v>7926</v>
      </c>
      <c r="L733">
        <v>2107</v>
      </c>
      <c r="M733">
        <v>1078</v>
      </c>
      <c r="N733">
        <v>-654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3006</v>
      </c>
      <c r="W733">
        <v>10384</v>
      </c>
      <c r="X733">
        <v>4990</v>
      </c>
      <c r="Y733">
        <v>4328</v>
      </c>
      <c r="Z733">
        <v>5917</v>
      </c>
    </row>
    <row r="734" spans="1:26" x14ac:dyDescent="0.3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2757</v>
      </c>
      <c r="K734">
        <v>7926</v>
      </c>
      <c r="L734">
        <v>2107</v>
      </c>
      <c r="M734">
        <v>1078</v>
      </c>
      <c r="N734">
        <v>-654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3006</v>
      </c>
      <c r="W734">
        <v>10384</v>
      </c>
      <c r="X734">
        <v>4990</v>
      </c>
      <c r="Y734">
        <v>4328</v>
      </c>
      <c r="Z734">
        <v>5917</v>
      </c>
    </row>
    <row r="735" spans="1:26" x14ac:dyDescent="0.3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2757</v>
      </c>
      <c r="K735">
        <v>7926</v>
      </c>
      <c r="L735">
        <v>2107</v>
      </c>
      <c r="M735">
        <v>1078</v>
      </c>
      <c r="N735">
        <v>-654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3006</v>
      </c>
      <c r="W735">
        <v>10384</v>
      </c>
      <c r="X735">
        <v>4990</v>
      </c>
      <c r="Y735">
        <v>4328</v>
      </c>
      <c r="Z735">
        <v>5917</v>
      </c>
    </row>
    <row r="736" spans="1:26" x14ac:dyDescent="0.3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2757</v>
      </c>
      <c r="K736">
        <v>7926</v>
      </c>
      <c r="L736">
        <v>2107</v>
      </c>
      <c r="M736">
        <v>1078</v>
      </c>
      <c r="N736">
        <v>-654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3006</v>
      </c>
      <c r="W736">
        <v>10384</v>
      </c>
      <c r="X736">
        <v>4990</v>
      </c>
      <c r="Y736">
        <v>4328</v>
      </c>
      <c r="Z736">
        <v>5917</v>
      </c>
    </row>
    <row r="737" spans="1:26" x14ac:dyDescent="0.3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2757</v>
      </c>
      <c r="K737">
        <v>7926</v>
      </c>
      <c r="L737">
        <v>2107</v>
      </c>
      <c r="M737">
        <v>1078</v>
      </c>
      <c r="N737">
        <v>-654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3006</v>
      </c>
      <c r="W737">
        <v>10384</v>
      </c>
      <c r="X737">
        <v>4990</v>
      </c>
      <c r="Y737">
        <v>4328</v>
      </c>
      <c r="Z737">
        <v>5917</v>
      </c>
    </row>
    <row r="738" spans="1:26" x14ac:dyDescent="0.3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2757</v>
      </c>
      <c r="K738">
        <v>7926</v>
      </c>
      <c r="L738">
        <v>2107</v>
      </c>
      <c r="M738">
        <v>1078</v>
      </c>
      <c r="N738">
        <v>-654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3006</v>
      </c>
      <c r="W738">
        <v>10384</v>
      </c>
      <c r="X738">
        <v>4990</v>
      </c>
      <c r="Y738">
        <v>4328</v>
      </c>
      <c r="Z738">
        <v>5917</v>
      </c>
    </row>
    <row r="739" spans="1:26" x14ac:dyDescent="0.3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2757</v>
      </c>
      <c r="K739">
        <v>7926</v>
      </c>
      <c r="L739">
        <v>2107</v>
      </c>
      <c r="M739">
        <v>1078</v>
      </c>
      <c r="N739">
        <v>-654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3006</v>
      </c>
      <c r="W739">
        <v>10384</v>
      </c>
      <c r="X739">
        <v>4990</v>
      </c>
      <c r="Y739">
        <v>4328</v>
      </c>
      <c r="Z739">
        <v>5917</v>
      </c>
    </row>
    <row r="740" spans="1:26" x14ac:dyDescent="0.3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2757</v>
      </c>
      <c r="K740">
        <v>7926</v>
      </c>
      <c r="L740">
        <v>2107</v>
      </c>
      <c r="M740">
        <v>1078</v>
      </c>
      <c r="N740">
        <v>-654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3006</v>
      </c>
      <c r="W740">
        <v>10384</v>
      </c>
      <c r="X740">
        <v>4990</v>
      </c>
      <c r="Y740">
        <v>4328</v>
      </c>
      <c r="Z740">
        <v>5917</v>
      </c>
    </row>
    <row r="741" spans="1:26" x14ac:dyDescent="0.3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2757</v>
      </c>
      <c r="K741">
        <v>7926</v>
      </c>
      <c r="L741">
        <v>2107</v>
      </c>
      <c r="M741">
        <v>1078</v>
      </c>
      <c r="N741">
        <v>-654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3006</v>
      </c>
      <c r="W741">
        <v>10384</v>
      </c>
      <c r="X741">
        <v>4990</v>
      </c>
      <c r="Y741">
        <v>4328</v>
      </c>
      <c r="Z741">
        <v>5917</v>
      </c>
    </row>
    <row r="742" spans="1:26" x14ac:dyDescent="0.3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2757</v>
      </c>
      <c r="K742">
        <v>7926</v>
      </c>
      <c r="L742">
        <v>2107</v>
      </c>
      <c r="M742">
        <v>1078</v>
      </c>
      <c r="N742">
        <v>-654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3006</v>
      </c>
      <c r="W742">
        <v>10384</v>
      </c>
      <c r="X742">
        <v>4990</v>
      </c>
      <c r="Y742">
        <v>4328</v>
      </c>
      <c r="Z742">
        <v>5917</v>
      </c>
    </row>
    <row r="743" spans="1:26" x14ac:dyDescent="0.35">
      <c r="A743">
        <v>1167</v>
      </c>
      <c r="B743" t="s">
        <v>684</v>
      </c>
      <c r="C743">
        <v>2236</v>
      </c>
      <c r="D743">
        <v>2647</v>
      </c>
      <c r="E743">
        <v>1681</v>
      </c>
      <c r="F743">
        <v>2862</v>
      </c>
      <c r="G743">
        <v>743</v>
      </c>
      <c r="H743">
        <v>2989</v>
      </c>
      <c r="I743">
        <v>6239</v>
      </c>
      <c r="J743">
        <v>2757</v>
      </c>
      <c r="K743">
        <v>7926</v>
      </c>
      <c r="L743">
        <v>2107</v>
      </c>
      <c r="M743">
        <v>1078</v>
      </c>
      <c r="N743">
        <v>-654</v>
      </c>
      <c r="O743">
        <v>3117</v>
      </c>
      <c r="P743">
        <v>4156</v>
      </c>
      <c r="Q743">
        <v>5078</v>
      </c>
      <c r="R743">
        <v>6134</v>
      </c>
      <c r="S743">
        <v>11273</v>
      </c>
      <c r="T743">
        <v>3811</v>
      </c>
      <c r="U743">
        <v>11366</v>
      </c>
      <c r="V743">
        <v>3006</v>
      </c>
      <c r="W743">
        <v>10384</v>
      </c>
      <c r="X743">
        <v>4990</v>
      </c>
      <c r="Y743">
        <v>4328</v>
      </c>
      <c r="Z743">
        <v>5917</v>
      </c>
    </row>
    <row r="744" spans="1:26" x14ac:dyDescent="0.35">
      <c r="A744">
        <v>1167</v>
      </c>
      <c r="B744" t="s">
        <v>684</v>
      </c>
      <c r="C744">
        <v>2236</v>
      </c>
      <c r="D744">
        <v>2647</v>
      </c>
      <c r="E744">
        <v>1681</v>
      </c>
      <c r="F744">
        <v>2862</v>
      </c>
      <c r="G744">
        <v>743</v>
      </c>
      <c r="H744">
        <v>2989</v>
      </c>
      <c r="I744">
        <v>6239</v>
      </c>
      <c r="J744">
        <v>2757</v>
      </c>
      <c r="K744">
        <v>7926</v>
      </c>
      <c r="L744">
        <v>2107</v>
      </c>
      <c r="M744">
        <v>1078</v>
      </c>
      <c r="N744">
        <v>-654</v>
      </c>
      <c r="O744">
        <v>3117</v>
      </c>
      <c r="P744">
        <v>4156</v>
      </c>
      <c r="Q744">
        <v>5078</v>
      </c>
      <c r="R744">
        <v>6134</v>
      </c>
      <c r="S744">
        <v>11273</v>
      </c>
      <c r="T744">
        <v>3811</v>
      </c>
      <c r="U744">
        <v>11366</v>
      </c>
      <c r="V744">
        <v>3006</v>
      </c>
      <c r="W744">
        <v>10384</v>
      </c>
      <c r="X744">
        <v>4990</v>
      </c>
      <c r="Y744">
        <v>4328</v>
      </c>
      <c r="Z744">
        <v>5917</v>
      </c>
    </row>
    <row r="745" spans="1:26" x14ac:dyDescent="0.3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-534</v>
      </c>
      <c r="K745">
        <v>16</v>
      </c>
      <c r="L745">
        <v>117</v>
      </c>
      <c r="M745">
        <v>2</v>
      </c>
      <c r="N745">
        <v>43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288</v>
      </c>
      <c r="W745">
        <v>0</v>
      </c>
      <c r="X745">
        <v>2</v>
      </c>
      <c r="Y745">
        <v>0</v>
      </c>
      <c r="Z745">
        <v>0</v>
      </c>
    </row>
    <row r="746" spans="1:26" x14ac:dyDescent="0.3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-534</v>
      </c>
      <c r="K746">
        <v>16</v>
      </c>
      <c r="L746">
        <v>117</v>
      </c>
      <c r="M746">
        <v>2</v>
      </c>
      <c r="N746">
        <v>43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288</v>
      </c>
      <c r="W746">
        <v>0</v>
      </c>
      <c r="X746">
        <v>2</v>
      </c>
      <c r="Y746">
        <v>0</v>
      </c>
      <c r="Z746">
        <v>0</v>
      </c>
    </row>
    <row r="747" spans="1:26" x14ac:dyDescent="0.3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-534</v>
      </c>
      <c r="K747">
        <v>16</v>
      </c>
      <c r="L747">
        <v>117</v>
      </c>
      <c r="M747">
        <v>2</v>
      </c>
      <c r="N747">
        <v>43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288</v>
      </c>
      <c r="W747">
        <v>0</v>
      </c>
      <c r="X747">
        <v>2</v>
      </c>
      <c r="Y747">
        <v>0</v>
      </c>
      <c r="Z747">
        <v>0</v>
      </c>
    </row>
    <row r="748" spans="1:26" x14ac:dyDescent="0.3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-534</v>
      </c>
      <c r="K748">
        <v>16</v>
      </c>
      <c r="L748">
        <v>117</v>
      </c>
      <c r="M748">
        <v>2</v>
      </c>
      <c r="N748">
        <v>43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288</v>
      </c>
      <c r="W748">
        <v>0</v>
      </c>
      <c r="X748">
        <v>2</v>
      </c>
      <c r="Y748">
        <v>0</v>
      </c>
      <c r="Z748">
        <v>0</v>
      </c>
    </row>
    <row r="749" spans="1:26" x14ac:dyDescent="0.3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-534</v>
      </c>
      <c r="K749">
        <v>16</v>
      </c>
      <c r="L749">
        <v>117</v>
      </c>
      <c r="M749">
        <v>2</v>
      </c>
      <c r="N749">
        <v>43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288</v>
      </c>
      <c r="W749">
        <v>0</v>
      </c>
      <c r="X749">
        <v>2</v>
      </c>
      <c r="Y749">
        <v>0</v>
      </c>
      <c r="Z749">
        <v>0</v>
      </c>
    </row>
    <row r="750" spans="1:26" x14ac:dyDescent="0.3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-534</v>
      </c>
      <c r="K750">
        <v>16</v>
      </c>
      <c r="L750">
        <v>117</v>
      </c>
      <c r="M750">
        <v>2</v>
      </c>
      <c r="N750">
        <v>43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288</v>
      </c>
      <c r="W750">
        <v>0</v>
      </c>
      <c r="X750">
        <v>2</v>
      </c>
      <c r="Y750">
        <v>0</v>
      </c>
      <c r="Z750">
        <v>0</v>
      </c>
    </row>
    <row r="751" spans="1:26" x14ac:dyDescent="0.3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-534</v>
      </c>
      <c r="K751">
        <v>16</v>
      </c>
      <c r="L751">
        <v>117</v>
      </c>
      <c r="M751">
        <v>2</v>
      </c>
      <c r="N751">
        <v>43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288</v>
      </c>
      <c r="W751">
        <v>0</v>
      </c>
      <c r="X751">
        <v>2</v>
      </c>
      <c r="Y751">
        <v>0</v>
      </c>
      <c r="Z751">
        <v>0</v>
      </c>
    </row>
    <row r="752" spans="1:26" x14ac:dyDescent="0.3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-534</v>
      </c>
      <c r="K752">
        <v>16</v>
      </c>
      <c r="L752">
        <v>117</v>
      </c>
      <c r="M752">
        <v>2</v>
      </c>
      <c r="N752">
        <v>43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288</v>
      </c>
      <c r="W752">
        <v>0</v>
      </c>
      <c r="X752">
        <v>2</v>
      </c>
      <c r="Y752">
        <v>0</v>
      </c>
      <c r="Z752">
        <v>0</v>
      </c>
    </row>
    <row r="753" spans="1:26" x14ac:dyDescent="0.3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-534</v>
      </c>
      <c r="K753">
        <v>16</v>
      </c>
      <c r="L753">
        <v>117</v>
      </c>
      <c r="M753">
        <v>2</v>
      </c>
      <c r="N753">
        <v>43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288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-534</v>
      </c>
      <c r="K754">
        <v>16</v>
      </c>
      <c r="L754">
        <v>117</v>
      </c>
      <c r="M754">
        <v>2</v>
      </c>
      <c r="N754">
        <v>43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288</v>
      </c>
      <c r="W754">
        <v>0</v>
      </c>
      <c r="X754">
        <v>2</v>
      </c>
      <c r="Y754">
        <v>0</v>
      </c>
      <c r="Z754">
        <v>0</v>
      </c>
    </row>
    <row r="755" spans="1:26" x14ac:dyDescent="0.3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-534</v>
      </c>
      <c r="K755">
        <v>16</v>
      </c>
      <c r="L755">
        <v>117</v>
      </c>
      <c r="M755">
        <v>2</v>
      </c>
      <c r="N755">
        <v>43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288</v>
      </c>
      <c r="W755">
        <v>0</v>
      </c>
      <c r="X755">
        <v>2</v>
      </c>
      <c r="Y755">
        <v>0</v>
      </c>
      <c r="Z755">
        <v>0</v>
      </c>
    </row>
    <row r="756" spans="1:26" x14ac:dyDescent="0.3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-534</v>
      </c>
      <c r="K756">
        <v>16</v>
      </c>
      <c r="L756">
        <v>117</v>
      </c>
      <c r="M756">
        <v>2</v>
      </c>
      <c r="N756">
        <v>43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288</v>
      </c>
      <c r="W756">
        <v>0</v>
      </c>
      <c r="X756">
        <v>2</v>
      </c>
      <c r="Y756">
        <v>0</v>
      </c>
      <c r="Z756">
        <v>0</v>
      </c>
    </row>
    <row r="757" spans="1:26" x14ac:dyDescent="0.3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-534</v>
      </c>
      <c r="K757">
        <v>16</v>
      </c>
      <c r="L757">
        <v>117</v>
      </c>
      <c r="M757">
        <v>2</v>
      </c>
      <c r="N757">
        <v>43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288</v>
      </c>
      <c r="W757">
        <v>0</v>
      </c>
      <c r="X757">
        <v>2</v>
      </c>
      <c r="Y757">
        <v>0</v>
      </c>
      <c r="Z757">
        <v>0</v>
      </c>
    </row>
    <row r="758" spans="1:26" x14ac:dyDescent="0.3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-534</v>
      </c>
      <c r="K758">
        <v>16</v>
      </c>
      <c r="L758">
        <v>117</v>
      </c>
      <c r="M758">
        <v>2</v>
      </c>
      <c r="N758">
        <v>43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288</v>
      </c>
      <c r="W758">
        <v>0</v>
      </c>
      <c r="X758">
        <v>2</v>
      </c>
      <c r="Y758">
        <v>0</v>
      </c>
      <c r="Z758">
        <v>0</v>
      </c>
    </row>
    <row r="759" spans="1:26" x14ac:dyDescent="0.35">
      <c r="A759">
        <v>1168</v>
      </c>
      <c r="B759" t="s">
        <v>685</v>
      </c>
      <c r="C759">
        <v>0</v>
      </c>
      <c r="D759">
        <v>156</v>
      </c>
      <c r="E759">
        <v>21</v>
      </c>
      <c r="F759">
        <v>10</v>
      </c>
      <c r="G759">
        <v>154</v>
      </c>
      <c r="H759">
        <v>80</v>
      </c>
      <c r="I759">
        <v>573</v>
      </c>
      <c r="J759">
        <v>-534</v>
      </c>
      <c r="K759">
        <v>16</v>
      </c>
      <c r="L759">
        <v>117</v>
      </c>
      <c r="M759">
        <v>2</v>
      </c>
      <c r="N759">
        <v>43</v>
      </c>
      <c r="O759">
        <v>116</v>
      </c>
      <c r="P759">
        <v>161</v>
      </c>
      <c r="Q759">
        <v>270</v>
      </c>
      <c r="R759">
        <v>5</v>
      </c>
      <c r="S759">
        <v>231</v>
      </c>
      <c r="T759">
        <v>581</v>
      </c>
      <c r="U759">
        <v>759</v>
      </c>
      <c r="V759">
        <v>288</v>
      </c>
      <c r="W759">
        <v>0</v>
      </c>
      <c r="X759">
        <v>2</v>
      </c>
      <c r="Y759">
        <v>0</v>
      </c>
      <c r="Z759">
        <v>0</v>
      </c>
    </row>
    <row r="760" spans="1:26" x14ac:dyDescent="0.35">
      <c r="A760">
        <v>1168</v>
      </c>
      <c r="B760" t="s">
        <v>685</v>
      </c>
      <c r="C760">
        <v>0</v>
      </c>
      <c r="D760">
        <v>156</v>
      </c>
      <c r="E760">
        <v>21</v>
      </c>
      <c r="F760">
        <v>10</v>
      </c>
      <c r="G760">
        <v>154</v>
      </c>
      <c r="H760">
        <v>80</v>
      </c>
      <c r="I760">
        <v>573</v>
      </c>
      <c r="J760">
        <v>-534</v>
      </c>
      <c r="K760">
        <v>16</v>
      </c>
      <c r="L760">
        <v>117</v>
      </c>
      <c r="M760">
        <v>2</v>
      </c>
      <c r="N760">
        <v>43</v>
      </c>
      <c r="O760">
        <v>116</v>
      </c>
      <c r="P760">
        <v>161</v>
      </c>
      <c r="Q760">
        <v>270</v>
      </c>
      <c r="R760">
        <v>5</v>
      </c>
      <c r="S760">
        <v>231</v>
      </c>
      <c r="T760">
        <v>581</v>
      </c>
      <c r="U760">
        <v>759</v>
      </c>
      <c r="V760">
        <v>288</v>
      </c>
      <c r="W760">
        <v>0</v>
      </c>
      <c r="X760">
        <v>2</v>
      </c>
      <c r="Y760">
        <v>0</v>
      </c>
      <c r="Z760">
        <v>0</v>
      </c>
    </row>
    <row r="761" spans="1:26" x14ac:dyDescent="0.3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994</v>
      </c>
      <c r="K761">
        <v>2627</v>
      </c>
      <c r="L761">
        <v>1753</v>
      </c>
      <c r="M761">
        <v>1657</v>
      </c>
      <c r="N761">
        <v>-10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819</v>
      </c>
      <c r="W761">
        <v>985</v>
      </c>
      <c r="X761">
        <v>626</v>
      </c>
      <c r="Y761">
        <v>2260</v>
      </c>
      <c r="Z761">
        <v>3320</v>
      </c>
    </row>
    <row r="762" spans="1:26" x14ac:dyDescent="0.3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994</v>
      </c>
      <c r="K762">
        <v>2627</v>
      </c>
      <c r="L762">
        <v>1753</v>
      </c>
      <c r="M762">
        <v>1657</v>
      </c>
      <c r="N762">
        <v>-10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819</v>
      </c>
      <c r="W762">
        <v>985</v>
      </c>
      <c r="X762">
        <v>626</v>
      </c>
      <c r="Y762">
        <v>2260</v>
      </c>
      <c r="Z762">
        <v>3320</v>
      </c>
    </row>
    <row r="763" spans="1:26" x14ac:dyDescent="0.3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994</v>
      </c>
      <c r="K763">
        <v>2627</v>
      </c>
      <c r="L763">
        <v>1753</v>
      </c>
      <c r="M763">
        <v>1657</v>
      </c>
      <c r="N763">
        <v>-10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819</v>
      </c>
      <c r="W763">
        <v>985</v>
      </c>
      <c r="X763">
        <v>626</v>
      </c>
      <c r="Y763">
        <v>2260</v>
      </c>
      <c r="Z763">
        <v>3320</v>
      </c>
    </row>
    <row r="764" spans="1:26" x14ac:dyDescent="0.3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994</v>
      </c>
      <c r="K764">
        <v>2627</v>
      </c>
      <c r="L764">
        <v>1753</v>
      </c>
      <c r="M764">
        <v>1657</v>
      </c>
      <c r="N764">
        <v>-10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819</v>
      </c>
      <c r="W764">
        <v>985</v>
      </c>
      <c r="X764">
        <v>626</v>
      </c>
      <c r="Y764">
        <v>2260</v>
      </c>
      <c r="Z764">
        <v>3320</v>
      </c>
    </row>
    <row r="765" spans="1:26" x14ac:dyDescent="0.3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994</v>
      </c>
      <c r="K765">
        <v>2627</v>
      </c>
      <c r="L765">
        <v>1753</v>
      </c>
      <c r="M765">
        <v>1657</v>
      </c>
      <c r="N765">
        <v>-10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819</v>
      </c>
      <c r="W765">
        <v>985</v>
      </c>
      <c r="X765">
        <v>626</v>
      </c>
      <c r="Y765">
        <v>2260</v>
      </c>
      <c r="Z765">
        <v>3320</v>
      </c>
    </row>
    <row r="766" spans="1:26" x14ac:dyDescent="0.3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994</v>
      </c>
      <c r="K766">
        <v>2627</v>
      </c>
      <c r="L766">
        <v>1753</v>
      </c>
      <c r="M766">
        <v>1657</v>
      </c>
      <c r="N766">
        <v>-10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819</v>
      </c>
      <c r="W766">
        <v>985</v>
      </c>
      <c r="X766">
        <v>626</v>
      </c>
      <c r="Y766">
        <v>2260</v>
      </c>
      <c r="Z766">
        <v>3320</v>
      </c>
    </row>
    <row r="767" spans="1:26" x14ac:dyDescent="0.3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994</v>
      </c>
      <c r="K767">
        <v>2627</v>
      </c>
      <c r="L767">
        <v>1753</v>
      </c>
      <c r="M767">
        <v>1657</v>
      </c>
      <c r="N767">
        <v>-10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819</v>
      </c>
      <c r="W767">
        <v>985</v>
      </c>
      <c r="X767">
        <v>626</v>
      </c>
      <c r="Y767">
        <v>2260</v>
      </c>
      <c r="Z767">
        <v>3320</v>
      </c>
    </row>
    <row r="768" spans="1:26" x14ac:dyDescent="0.3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994</v>
      </c>
      <c r="K768">
        <v>2627</v>
      </c>
      <c r="L768">
        <v>1753</v>
      </c>
      <c r="M768">
        <v>1657</v>
      </c>
      <c r="N768">
        <v>-10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819</v>
      </c>
      <c r="W768">
        <v>985</v>
      </c>
      <c r="X768">
        <v>626</v>
      </c>
      <c r="Y768">
        <v>2260</v>
      </c>
      <c r="Z768">
        <v>3320</v>
      </c>
    </row>
    <row r="769" spans="1:26" x14ac:dyDescent="0.3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994</v>
      </c>
      <c r="K769">
        <v>2627</v>
      </c>
      <c r="L769">
        <v>1753</v>
      </c>
      <c r="M769">
        <v>1657</v>
      </c>
      <c r="N769">
        <v>-10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819</v>
      </c>
      <c r="W769">
        <v>985</v>
      </c>
      <c r="X769">
        <v>626</v>
      </c>
      <c r="Y769">
        <v>2260</v>
      </c>
      <c r="Z769">
        <v>3320</v>
      </c>
    </row>
    <row r="770" spans="1:26" x14ac:dyDescent="0.3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994</v>
      </c>
      <c r="K770">
        <v>2627</v>
      </c>
      <c r="L770">
        <v>1753</v>
      </c>
      <c r="M770">
        <v>1657</v>
      </c>
      <c r="N770">
        <v>-10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819</v>
      </c>
      <c r="W770">
        <v>985</v>
      </c>
      <c r="X770">
        <v>626</v>
      </c>
      <c r="Y770">
        <v>2260</v>
      </c>
      <c r="Z770">
        <v>3320</v>
      </c>
    </row>
    <row r="771" spans="1:26" x14ac:dyDescent="0.3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994</v>
      </c>
      <c r="K771">
        <v>2627</v>
      </c>
      <c r="L771">
        <v>1753</v>
      </c>
      <c r="M771">
        <v>1657</v>
      </c>
      <c r="N771">
        <v>-10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819</v>
      </c>
      <c r="W771">
        <v>985</v>
      </c>
      <c r="X771">
        <v>626</v>
      </c>
      <c r="Y771">
        <v>2260</v>
      </c>
      <c r="Z771">
        <v>3320</v>
      </c>
    </row>
    <row r="772" spans="1:26" x14ac:dyDescent="0.3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994</v>
      </c>
      <c r="K772">
        <v>2627</v>
      </c>
      <c r="L772">
        <v>1753</v>
      </c>
      <c r="M772">
        <v>1657</v>
      </c>
      <c r="N772">
        <v>-10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819</v>
      </c>
      <c r="W772">
        <v>985</v>
      </c>
      <c r="X772">
        <v>626</v>
      </c>
      <c r="Y772">
        <v>2260</v>
      </c>
      <c r="Z772">
        <v>3320</v>
      </c>
    </row>
    <row r="773" spans="1:26" x14ac:dyDescent="0.3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994</v>
      </c>
      <c r="K773">
        <v>2627</v>
      </c>
      <c r="L773">
        <v>1753</v>
      </c>
      <c r="M773">
        <v>1657</v>
      </c>
      <c r="N773">
        <v>-10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819</v>
      </c>
      <c r="W773">
        <v>985</v>
      </c>
      <c r="X773">
        <v>626</v>
      </c>
      <c r="Y773">
        <v>2260</v>
      </c>
      <c r="Z773">
        <v>3320</v>
      </c>
    </row>
    <row r="774" spans="1:26" x14ac:dyDescent="0.3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994</v>
      </c>
      <c r="K774">
        <v>2627</v>
      </c>
      <c r="L774">
        <v>1753</v>
      </c>
      <c r="M774">
        <v>1657</v>
      </c>
      <c r="N774">
        <v>-10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819</v>
      </c>
      <c r="W774">
        <v>985</v>
      </c>
      <c r="X774">
        <v>626</v>
      </c>
      <c r="Y774">
        <v>2260</v>
      </c>
      <c r="Z774">
        <v>3320</v>
      </c>
    </row>
    <row r="775" spans="1:26" x14ac:dyDescent="0.35">
      <c r="A775">
        <v>1169</v>
      </c>
      <c r="B775" t="s">
        <v>686</v>
      </c>
      <c r="C775">
        <v>28</v>
      </c>
      <c r="D775">
        <v>401</v>
      </c>
      <c r="E775">
        <v>945</v>
      </c>
      <c r="F775">
        <v>625</v>
      </c>
      <c r="G775">
        <v>669</v>
      </c>
      <c r="H775">
        <v>370</v>
      </c>
      <c r="I775">
        <v>1463</v>
      </c>
      <c r="J775">
        <v>994</v>
      </c>
      <c r="K775">
        <v>2627</v>
      </c>
      <c r="L775">
        <v>1753</v>
      </c>
      <c r="M775">
        <v>1657</v>
      </c>
      <c r="N775">
        <v>-10</v>
      </c>
      <c r="O775">
        <v>988</v>
      </c>
      <c r="P775">
        <v>2770</v>
      </c>
      <c r="Q775">
        <v>1952</v>
      </c>
      <c r="R775">
        <v>2049</v>
      </c>
      <c r="S775">
        <v>744</v>
      </c>
      <c r="T775">
        <v>891</v>
      </c>
      <c r="U775">
        <v>845</v>
      </c>
      <c r="V775">
        <v>819</v>
      </c>
      <c r="W775">
        <v>985</v>
      </c>
      <c r="X775">
        <v>626</v>
      </c>
      <c r="Y775">
        <v>2260</v>
      </c>
      <c r="Z775">
        <v>3320</v>
      </c>
    </row>
    <row r="776" spans="1:26" x14ac:dyDescent="0.35">
      <c r="A776">
        <v>1169</v>
      </c>
      <c r="B776" t="s">
        <v>686</v>
      </c>
      <c r="C776">
        <v>28</v>
      </c>
      <c r="D776">
        <v>401</v>
      </c>
      <c r="E776">
        <v>945</v>
      </c>
      <c r="F776">
        <v>625</v>
      </c>
      <c r="G776">
        <v>669</v>
      </c>
      <c r="H776">
        <v>370</v>
      </c>
      <c r="I776">
        <v>1463</v>
      </c>
      <c r="J776">
        <v>994</v>
      </c>
      <c r="K776">
        <v>2627</v>
      </c>
      <c r="L776">
        <v>1753</v>
      </c>
      <c r="M776">
        <v>1657</v>
      </c>
      <c r="N776">
        <v>-10</v>
      </c>
      <c r="O776">
        <v>988</v>
      </c>
      <c r="P776">
        <v>2770</v>
      </c>
      <c r="Q776">
        <v>1952</v>
      </c>
      <c r="R776">
        <v>2049</v>
      </c>
      <c r="S776">
        <v>744</v>
      </c>
      <c r="T776">
        <v>891</v>
      </c>
      <c r="U776">
        <v>845</v>
      </c>
      <c r="V776">
        <v>819</v>
      </c>
      <c r="W776">
        <v>985</v>
      </c>
      <c r="X776">
        <v>626</v>
      </c>
      <c r="Y776">
        <v>2260</v>
      </c>
      <c r="Z776">
        <v>3320</v>
      </c>
    </row>
    <row r="777" spans="1:26" x14ac:dyDescent="0.3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991</v>
      </c>
      <c r="K777">
        <v>749</v>
      </c>
      <c r="L777">
        <v>1174</v>
      </c>
      <c r="M777">
        <v>332</v>
      </c>
      <c r="N777">
        <v>161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1675</v>
      </c>
      <c r="W777">
        <v>432</v>
      </c>
      <c r="X777">
        <v>1196</v>
      </c>
      <c r="Y777">
        <v>2044</v>
      </c>
      <c r="Z777">
        <v>360</v>
      </c>
    </row>
    <row r="778" spans="1:26" x14ac:dyDescent="0.3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991</v>
      </c>
      <c r="K778">
        <v>749</v>
      </c>
      <c r="L778">
        <v>1174</v>
      </c>
      <c r="M778">
        <v>332</v>
      </c>
      <c r="N778">
        <v>161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1675</v>
      </c>
      <c r="W778">
        <v>432</v>
      </c>
      <c r="X778">
        <v>1196</v>
      </c>
      <c r="Y778">
        <v>2044</v>
      </c>
      <c r="Z778">
        <v>360</v>
      </c>
    </row>
    <row r="779" spans="1:26" x14ac:dyDescent="0.3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991</v>
      </c>
      <c r="K779">
        <v>749</v>
      </c>
      <c r="L779">
        <v>1174</v>
      </c>
      <c r="M779">
        <v>332</v>
      </c>
      <c r="N779">
        <v>161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1675</v>
      </c>
      <c r="W779">
        <v>432</v>
      </c>
      <c r="X779">
        <v>1196</v>
      </c>
      <c r="Y779">
        <v>2044</v>
      </c>
      <c r="Z779">
        <v>360</v>
      </c>
    </row>
    <row r="780" spans="1:26" x14ac:dyDescent="0.3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991</v>
      </c>
      <c r="K780">
        <v>749</v>
      </c>
      <c r="L780">
        <v>1174</v>
      </c>
      <c r="M780">
        <v>332</v>
      </c>
      <c r="N780">
        <v>161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1675</v>
      </c>
      <c r="W780">
        <v>432</v>
      </c>
      <c r="X780">
        <v>1196</v>
      </c>
      <c r="Y780">
        <v>2044</v>
      </c>
      <c r="Z780">
        <v>360</v>
      </c>
    </row>
    <row r="781" spans="1:26" x14ac:dyDescent="0.3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991</v>
      </c>
      <c r="K781">
        <v>749</v>
      </c>
      <c r="L781">
        <v>1174</v>
      </c>
      <c r="M781">
        <v>332</v>
      </c>
      <c r="N781">
        <v>161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1675</v>
      </c>
      <c r="W781">
        <v>432</v>
      </c>
      <c r="X781">
        <v>1196</v>
      </c>
      <c r="Y781">
        <v>2044</v>
      </c>
      <c r="Z781">
        <v>360</v>
      </c>
    </row>
    <row r="782" spans="1:26" x14ac:dyDescent="0.3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991</v>
      </c>
      <c r="K782">
        <v>749</v>
      </c>
      <c r="L782">
        <v>1174</v>
      </c>
      <c r="M782">
        <v>332</v>
      </c>
      <c r="N782">
        <v>161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1675</v>
      </c>
      <c r="W782">
        <v>432</v>
      </c>
      <c r="X782">
        <v>1196</v>
      </c>
      <c r="Y782">
        <v>2044</v>
      </c>
      <c r="Z782">
        <v>360</v>
      </c>
    </row>
    <row r="783" spans="1:26" x14ac:dyDescent="0.3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991</v>
      </c>
      <c r="K783">
        <v>749</v>
      </c>
      <c r="L783">
        <v>1174</v>
      </c>
      <c r="M783">
        <v>332</v>
      </c>
      <c r="N783">
        <v>161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1675</v>
      </c>
      <c r="W783">
        <v>432</v>
      </c>
      <c r="X783">
        <v>1196</v>
      </c>
      <c r="Y783">
        <v>2044</v>
      </c>
      <c r="Z783">
        <v>360</v>
      </c>
    </row>
    <row r="784" spans="1:26" x14ac:dyDescent="0.3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991</v>
      </c>
      <c r="K784">
        <v>749</v>
      </c>
      <c r="L784">
        <v>1174</v>
      </c>
      <c r="M784">
        <v>332</v>
      </c>
      <c r="N784">
        <v>161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1675</v>
      </c>
      <c r="W784">
        <v>432</v>
      </c>
      <c r="X784">
        <v>1196</v>
      </c>
      <c r="Y784">
        <v>2044</v>
      </c>
      <c r="Z784">
        <v>360</v>
      </c>
    </row>
    <row r="785" spans="1:26" x14ac:dyDescent="0.3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991</v>
      </c>
      <c r="K785">
        <v>749</v>
      </c>
      <c r="L785">
        <v>1174</v>
      </c>
      <c r="M785">
        <v>332</v>
      </c>
      <c r="N785">
        <v>161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1675</v>
      </c>
      <c r="W785">
        <v>432</v>
      </c>
      <c r="X785">
        <v>1196</v>
      </c>
      <c r="Y785">
        <v>2044</v>
      </c>
      <c r="Z785">
        <v>360</v>
      </c>
    </row>
    <row r="786" spans="1:26" x14ac:dyDescent="0.3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991</v>
      </c>
      <c r="K786">
        <v>749</v>
      </c>
      <c r="L786">
        <v>1174</v>
      </c>
      <c r="M786">
        <v>332</v>
      </c>
      <c r="N786">
        <v>161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1675</v>
      </c>
      <c r="W786">
        <v>432</v>
      </c>
      <c r="X786">
        <v>1196</v>
      </c>
      <c r="Y786">
        <v>2044</v>
      </c>
      <c r="Z786">
        <v>360</v>
      </c>
    </row>
    <row r="787" spans="1:26" x14ac:dyDescent="0.3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991</v>
      </c>
      <c r="K787">
        <v>749</v>
      </c>
      <c r="L787">
        <v>1174</v>
      </c>
      <c r="M787">
        <v>332</v>
      </c>
      <c r="N787">
        <v>161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1675</v>
      </c>
      <c r="W787">
        <v>432</v>
      </c>
      <c r="X787">
        <v>1196</v>
      </c>
      <c r="Y787">
        <v>2044</v>
      </c>
      <c r="Z787">
        <v>360</v>
      </c>
    </row>
    <row r="788" spans="1:26" x14ac:dyDescent="0.3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991</v>
      </c>
      <c r="K788">
        <v>749</v>
      </c>
      <c r="L788">
        <v>1174</v>
      </c>
      <c r="M788">
        <v>332</v>
      </c>
      <c r="N788">
        <v>161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1675</v>
      </c>
      <c r="W788">
        <v>432</v>
      </c>
      <c r="X788">
        <v>1196</v>
      </c>
      <c r="Y788">
        <v>2044</v>
      </c>
      <c r="Z788">
        <v>360</v>
      </c>
    </row>
    <row r="789" spans="1:26" x14ac:dyDescent="0.3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991</v>
      </c>
      <c r="K789">
        <v>749</v>
      </c>
      <c r="L789">
        <v>1174</v>
      </c>
      <c r="M789">
        <v>332</v>
      </c>
      <c r="N789">
        <v>161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1675</v>
      </c>
      <c r="W789">
        <v>432</v>
      </c>
      <c r="X789">
        <v>1196</v>
      </c>
      <c r="Y789">
        <v>2044</v>
      </c>
      <c r="Z789">
        <v>360</v>
      </c>
    </row>
    <row r="790" spans="1:26" x14ac:dyDescent="0.3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991</v>
      </c>
      <c r="K790">
        <v>749</v>
      </c>
      <c r="L790">
        <v>1174</v>
      </c>
      <c r="M790">
        <v>332</v>
      </c>
      <c r="N790">
        <v>161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1675</v>
      </c>
      <c r="W790">
        <v>432</v>
      </c>
      <c r="X790">
        <v>1196</v>
      </c>
      <c r="Y790">
        <v>2044</v>
      </c>
      <c r="Z790">
        <v>360</v>
      </c>
    </row>
    <row r="791" spans="1:26" x14ac:dyDescent="0.35">
      <c r="A791">
        <v>1170</v>
      </c>
      <c r="B791" t="s">
        <v>687</v>
      </c>
      <c r="C791">
        <v>831</v>
      </c>
      <c r="D791">
        <v>1582</v>
      </c>
      <c r="E791">
        <v>1003</v>
      </c>
      <c r="F791">
        <v>567</v>
      </c>
      <c r="G791">
        <v>476</v>
      </c>
      <c r="H791">
        <v>562</v>
      </c>
      <c r="I791">
        <v>1798</v>
      </c>
      <c r="J791">
        <v>991</v>
      </c>
      <c r="K791">
        <v>749</v>
      </c>
      <c r="L791">
        <v>1174</v>
      </c>
      <c r="M791">
        <v>332</v>
      </c>
      <c r="N791">
        <v>161</v>
      </c>
      <c r="O791">
        <v>928</v>
      </c>
      <c r="P791">
        <v>597</v>
      </c>
      <c r="Q791">
        <v>1886</v>
      </c>
      <c r="R791">
        <v>1464</v>
      </c>
      <c r="S791">
        <v>1104</v>
      </c>
      <c r="T791">
        <v>906</v>
      </c>
      <c r="U791">
        <v>295</v>
      </c>
      <c r="V791">
        <v>1675</v>
      </c>
      <c r="W791">
        <v>432</v>
      </c>
      <c r="X791">
        <v>1196</v>
      </c>
      <c r="Y791">
        <v>2044</v>
      </c>
      <c r="Z791">
        <v>360</v>
      </c>
    </row>
    <row r="792" spans="1:26" x14ac:dyDescent="0.35">
      <c r="A792">
        <v>1170</v>
      </c>
      <c r="B792" t="s">
        <v>687</v>
      </c>
      <c r="C792">
        <v>831</v>
      </c>
      <c r="D792">
        <v>1582</v>
      </c>
      <c r="E792">
        <v>1003</v>
      </c>
      <c r="F792">
        <v>567</v>
      </c>
      <c r="G792">
        <v>476</v>
      </c>
      <c r="H792">
        <v>562</v>
      </c>
      <c r="I792">
        <v>1798</v>
      </c>
      <c r="J792">
        <v>991</v>
      </c>
      <c r="K792">
        <v>749</v>
      </c>
      <c r="L792">
        <v>1174</v>
      </c>
      <c r="M792">
        <v>332</v>
      </c>
      <c r="N792">
        <v>161</v>
      </c>
      <c r="O792">
        <v>928</v>
      </c>
      <c r="P792">
        <v>597</v>
      </c>
      <c r="Q792">
        <v>1886</v>
      </c>
      <c r="R792">
        <v>1464</v>
      </c>
      <c r="S792">
        <v>1104</v>
      </c>
      <c r="T792">
        <v>906</v>
      </c>
      <c r="U792">
        <v>295</v>
      </c>
      <c r="V792">
        <v>1675</v>
      </c>
      <c r="W792">
        <v>432</v>
      </c>
      <c r="X792">
        <v>1196</v>
      </c>
      <c r="Y792">
        <v>2044</v>
      </c>
      <c r="Z792">
        <v>360</v>
      </c>
    </row>
    <row r="793" spans="1:26" x14ac:dyDescent="0.35">
      <c r="A793">
        <v>1171</v>
      </c>
      <c r="B793" t="s">
        <v>701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1172</v>
      </c>
      <c r="B794" t="s">
        <v>702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1173</v>
      </c>
      <c r="B795" t="s">
        <v>703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1174</v>
      </c>
      <c r="B796" t="s">
        <v>704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1175</v>
      </c>
      <c r="B797" t="s">
        <v>705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1176</v>
      </c>
      <c r="B798" t="s">
        <v>706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1177</v>
      </c>
      <c r="B799" t="s">
        <v>707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1178</v>
      </c>
      <c r="B800" t="s">
        <v>708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1179</v>
      </c>
      <c r="B801" t="s">
        <v>709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1225</v>
      </c>
      <c r="B802" t="s">
        <v>711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1226</v>
      </c>
      <c r="B803" t="s">
        <v>712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1227</v>
      </c>
      <c r="B804" t="s">
        <v>713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1239</v>
      </c>
      <c r="B805" t="s">
        <v>591</v>
      </c>
      <c r="C805">
        <v>131</v>
      </c>
      <c r="D805">
        <v>131</v>
      </c>
      <c r="E805">
        <v>112</v>
      </c>
      <c r="F805">
        <v>275</v>
      </c>
      <c r="G805">
        <v>262</v>
      </c>
      <c r="H805">
        <v>112</v>
      </c>
      <c r="I805">
        <v>137</v>
      </c>
      <c r="J805">
        <v>125</v>
      </c>
      <c r="K805">
        <v>131</v>
      </c>
      <c r="L805">
        <v>137</v>
      </c>
      <c r="M805">
        <v>119</v>
      </c>
      <c r="N805">
        <v>131</v>
      </c>
      <c r="O805">
        <v>78</v>
      </c>
      <c r="P805">
        <v>80</v>
      </c>
      <c r="Q805">
        <v>250</v>
      </c>
      <c r="R805">
        <v>194</v>
      </c>
      <c r="S805">
        <v>216</v>
      </c>
      <c r="T805">
        <v>87</v>
      </c>
      <c r="U805">
        <v>88</v>
      </c>
      <c r="V805">
        <v>62</v>
      </c>
      <c r="W805">
        <v>70</v>
      </c>
      <c r="X805">
        <v>90</v>
      </c>
      <c r="Y805">
        <v>92</v>
      </c>
      <c r="Z805">
        <v>0</v>
      </c>
    </row>
    <row r="806" spans="1:26" x14ac:dyDescent="0.35">
      <c r="A806">
        <v>1239</v>
      </c>
      <c r="B806" t="s">
        <v>591</v>
      </c>
      <c r="C806">
        <v>131</v>
      </c>
      <c r="D806">
        <v>131</v>
      </c>
      <c r="E806">
        <v>112</v>
      </c>
      <c r="F806">
        <v>275</v>
      </c>
      <c r="G806">
        <v>262</v>
      </c>
      <c r="H806">
        <v>112</v>
      </c>
      <c r="I806">
        <v>137</v>
      </c>
      <c r="J806">
        <v>125</v>
      </c>
      <c r="K806">
        <v>131</v>
      </c>
      <c r="L806">
        <v>137</v>
      </c>
      <c r="M806">
        <v>119</v>
      </c>
      <c r="N806">
        <v>131</v>
      </c>
      <c r="O806">
        <v>78</v>
      </c>
      <c r="P806">
        <v>80</v>
      </c>
      <c r="Q806">
        <v>250</v>
      </c>
      <c r="R806">
        <v>194</v>
      </c>
      <c r="S806">
        <v>216</v>
      </c>
      <c r="T806">
        <v>87</v>
      </c>
      <c r="U806">
        <v>88</v>
      </c>
      <c r="V806">
        <v>62</v>
      </c>
      <c r="W806">
        <v>70</v>
      </c>
      <c r="X806">
        <v>90</v>
      </c>
      <c r="Y806">
        <v>92</v>
      </c>
      <c r="Z806">
        <v>0</v>
      </c>
    </row>
    <row r="807" spans="1:26" x14ac:dyDescent="0.35">
      <c r="A807">
        <v>1240</v>
      </c>
      <c r="B807" t="s">
        <v>591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1243</v>
      </c>
      <c r="B808" t="s">
        <v>590</v>
      </c>
      <c r="C808">
        <v>21</v>
      </c>
      <c r="D808">
        <v>21</v>
      </c>
      <c r="E808">
        <v>18</v>
      </c>
      <c r="F808">
        <v>22</v>
      </c>
      <c r="G808">
        <v>21</v>
      </c>
      <c r="H808">
        <v>18</v>
      </c>
      <c r="I808">
        <v>22</v>
      </c>
      <c r="J808">
        <v>20</v>
      </c>
      <c r="K808">
        <v>21</v>
      </c>
      <c r="L808">
        <v>22</v>
      </c>
      <c r="M808">
        <v>19</v>
      </c>
      <c r="N808">
        <v>21</v>
      </c>
      <c r="O808">
        <v>11</v>
      </c>
      <c r="P808">
        <v>13</v>
      </c>
      <c r="Q808">
        <v>56</v>
      </c>
      <c r="R808">
        <v>7</v>
      </c>
      <c r="S808">
        <v>31</v>
      </c>
      <c r="T808">
        <v>6</v>
      </c>
      <c r="U808">
        <v>6</v>
      </c>
      <c r="V808">
        <v>1</v>
      </c>
      <c r="W808">
        <v>6</v>
      </c>
      <c r="X808">
        <v>5</v>
      </c>
      <c r="Y808">
        <v>7</v>
      </c>
      <c r="Z808">
        <v>0</v>
      </c>
    </row>
    <row r="809" spans="1:26" x14ac:dyDescent="0.35">
      <c r="A809">
        <v>1243</v>
      </c>
      <c r="B809" t="s">
        <v>590</v>
      </c>
      <c r="C809">
        <v>21</v>
      </c>
      <c r="D809">
        <v>21</v>
      </c>
      <c r="E809">
        <v>18</v>
      </c>
      <c r="F809">
        <v>22</v>
      </c>
      <c r="G809">
        <v>21</v>
      </c>
      <c r="H809">
        <v>18</v>
      </c>
      <c r="I809">
        <v>22</v>
      </c>
      <c r="J809">
        <v>20</v>
      </c>
      <c r="K809">
        <v>21</v>
      </c>
      <c r="L809">
        <v>22</v>
      </c>
      <c r="M809">
        <v>19</v>
      </c>
      <c r="N809">
        <v>21</v>
      </c>
      <c r="O809">
        <v>11</v>
      </c>
      <c r="P809">
        <v>13</v>
      </c>
      <c r="Q809">
        <v>56</v>
      </c>
      <c r="R809">
        <v>7</v>
      </c>
      <c r="S809">
        <v>31</v>
      </c>
      <c r="T809">
        <v>6</v>
      </c>
      <c r="U809">
        <v>6</v>
      </c>
      <c r="V809">
        <v>1</v>
      </c>
      <c r="W809">
        <v>6</v>
      </c>
      <c r="X809">
        <v>5</v>
      </c>
      <c r="Y809">
        <v>7</v>
      </c>
      <c r="Z809">
        <v>0</v>
      </c>
    </row>
    <row r="810" spans="1:26" x14ac:dyDescent="0.35">
      <c r="A810">
        <v>1247</v>
      </c>
      <c r="B810" t="s">
        <v>589</v>
      </c>
      <c r="C810">
        <v>10</v>
      </c>
      <c r="D810">
        <v>10</v>
      </c>
      <c r="E810">
        <v>10</v>
      </c>
      <c r="F810">
        <v>10</v>
      </c>
      <c r="G810">
        <v>10</v>
      </c>
      <c r="H810">
        <v>10</v>
      </c>
      <c r="I810">
        <v>10</v>
      </c>
      <c r="J810">
        <v>10</v>
      </c>
      <c r="K810">
        <v>10</v>
      </c>
      <c r="L810">
        <v>10</v>
      </c>
      <c r="M810">
        <v>10</v>
      </c>
      <c r="N810">
        <v>10</v>
      </c>
      <c r="O810">
        <v>7</v>
      </c>
      <c r="P810">
        <v>7</v>
      </c>
      <c r="Q810">
        <v>12</v>
      </c>
      <c r="R810">
        <v>7</v>
      </c>
      <c r="S810">
        <v>7</v>
      </c>
      <c r="T810">
        <v>6</v>
      </c>
      <c r="U810">
        <v>9</v>
      </c>
      <c r="V810">
        <v>12</v>
      </c>
      <c r="W810">
        <v>8</v>
      </c>
      <c r="X810">
        <v>11</v>
      </c>
      <c r="Y810">
        <v>13</v>
      </c>
      <c r="Z810">
        <v>0</v>
      </c>
    </row>
    <row r="811" spans="1:26" x14ac:dyDescent="0.35">
      <c r="A811">
        <v>1247</v>
      </c>
      <c r="B811" t="s">
        <v>589</v>
      </c>
      <c r="C811">
        <v>10</v>
      </c>
      <c r="D811">
        <v>10</v>
      </c>
      <c r="E811">
        <v>10</v>
      </c>
      <c r="F811">
        <v>10</v>
      </c>
      <c r="G811">
        <v>10</v>
      </c>
      <c r="H811">
        <v>10</v>
      </c>
      <c r="I811">
        <v>10</v>
      </c>
      <c r="J811">
        <v>10</v>
      </c>
      <c r="K811">
        <v>10</v>
      </c>
      <c r="L811">
        <v>10</v>
      </c>
      <c r="M811">
        <v>10</v>
      </c>
      <c r="N811">
        <v>10</v>
      </c>
      <c r="O811">
        <v>7</v>
      </c>
      <c r="P811">
        <v>7</v>
      </c>
      <c r="Q811">
        <v>12</v>
      </c>
      <c r="R811">
        <v>7</v>
      </c>
      <c r="S811">
        <v>7</v>
      </c>
      <c r="T811">
        <v>6</v>
      </c>
      <c r="U811">
        <v>9</v>
      </c>
      <c r="V811">
        <v>12</v>
      </c>
      <c r="W811">
        <v>8</v>
      </c>
      <c r="X811">
        <v>11</v>
      </c>
      <c r="Y811">
        <v>13</v>
      </c>
      <c r="Z811">
        <v>0</v>
      </c>
    </row>
    <row r="812" spans="1:26" x14ac:dyDescent="0.35">
      <c r="A812">
        <v>1248</v>
      </c>
      <c r="B812" t="s">
        <v>589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1249</v>
      </c>
      <c r="B813" t="s">
        <v>717</v>
      </c>
      <c r="C813">
        <v>1876</v>
      </c>
      <c r="D813">
        <v>1876</v>
      </c>
      <c r="E813">
        <v>3283</v>
      </c>
      <c r="F813">
        <v>3752</v>
      </c>
      <c r="G813">
        <v>4220</v>
      </c>
      <c r="H813">
        <v>4220</v>
      </c>
      <c r="I813">
        <v>3752</v>
      </c>
      <c r="J813">
        <v>3283</v>
      </c>
      <c r="K813">
        <v>4220</v>
      </c>
      <c r="L813">
        <v>4220</v>
      </c>
      <c r="M813">
        <v>5160</v>
      </c>
      <c r="N813">
        <v>7035</v>
      </c>
      <c r="O813">
        <v>3594</v>
      </c>
      <c r="P813">
        <v>3173</v>
      </c>
      <c r="Q813">
        <v>7169</v>
      </c>
      <c r="R813">
        <v>3426</v>
      </c>
      <c r="S813">
        <v>3035</v>
      </c>
      <c r="T813">
        <v>4638</v>
      </c>
      <c r="U813">
        <v>3738</v>
      </c>
      <c r="V813">
        <v>3870</v>
      </c>
      <c r="W813">
        <v>3410</v>
      </c>
      <c r="X813">
        <v>4197</v>
      </c>
      <c r="Y813">
        <v>3997</v>
      </c>
      <c r="Z813">
        <v>3032</v>
      </c>
    </row>
    <row r="814" spans="1:26" x14ac:dyDescent="0.35">
      <c r="A814">
        <v>1278</v>
      </c>
      <c r="B814" t="s">
        <v>624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1282</v>
      </c>
      <c r="B815" t="s">
        <v>591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1283</v>
      </c>
      <c r="B816" t="s">
        <v>590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1284</v>
      </c>
      <c r="B817" t="s">
        <v>589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1287</v>
      </c>
      <c r="B818" t="s">
        <v>742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1288</v>
      </c>
      <c r="B819" t="s">
        <v>743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1289</v>
      </c>
      <c r="B820" t="s">
        <v>744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1290</v>
      </c>
      <c r="B821" t="s">
        <v>745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1291</v>
      </c>
      <c r="B822" t="s">
        <v>746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1292</v>
      </c>
      <c r="B823" t="s">
        <v>747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1293</v>
      </c>
      <c r="B824" t="s">
        <v>748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1294</v>
      </c>
      <c r="B825" t="s">
        <v>749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1295</v>
      </c>
      <c r="B826" t="s">
        <v>750</v>
      </c>
      <c r="C826">
        <v>15604</v>
      </c>
      <c r="D826">
        <v>15604</v>
      </c>
      <c r="E826">
        <v>15604</v>
      </c>
      <c r="F826">
        <v>15604</v>
      </c>
      <c r="G826">
        <v>15604</v>
      </c>
      <c r="H826">
        <v>15624</v>
      </c>
      <c r="I826">
        <v>15604</v>
      </c>
      <c r="J826">
        <v>15604</v>
      </c>
      <c r="K826">
        <v>15604</v>
      </c>
      <c r="L826">
        <v>15624</v>
      </c>
      <c r="M826">
        <v>15624</v>
      </c>
      <c r="N826">
        <v>15624</v>
      </c>
      <c r="O826">
        <v>8540</v>
      </c>
      <c r="P826">
        <v>9642</v>
      </c>
      <c r="Q826">
        <v>13184</v>
      </c>
      <c r="R826">
        <v>10128</v>
      </c>
      <c r="S826">
        <v>11913</v>
      </c>
      <c r="T826">
        <v>8447</v>
      </c>
      <c r="U826">
        <v>16375</v>
      </c>
      <c r="V826">
        <v>8629</v>
      </c>
      <c r="W826">
        <v>12287</v>
      </c>
      <c r="X826">
        <v>13810</v>
      </c>
      <c r="Y826">
        <v>14779</v>
      </c>
      <c r="Z826">
        <v>5340</v>
      </c>
    </row>
    <row r="827" spans="1:26" x14ac:dyDescent="0.35">
      <c r="A827">
        <v>1296</v>
      </c>
      <c r="B827" t="s">
        <v>751</v>
      </c>
      <c r="C827">
        <v>9758</v>
      </c>
      <c r="D827">
        <v>8071</v>
      </c>
      <c r="E827">
        <v>10329</v>
      </c>
      <c r="F827">
        <v>16675</v>
      </c>
      <c r="G827">
        <v>18579</v>
      </c>
      <c r="H827">
        <v>21953</v>
      </c>
      <c r="I827">
        <v>24040</v>
      </c>
      <c r="J827">
        <v>21004</v>
      </c>
      <c r="K827">
        <v>20267</v>
      </c>
      <c r="L827">
        <v>36022</v>
      </c>
      <c r="M827">
        <v>35822</v>
      </c>
      <c r="N827">
        <v>21410</v>
      </c>
      <c r="O827">
        <v>10732</v>
      </c>
      <c r="P827">
        <v>13263</v>
      </c>
      <c r="Q827">
        <v>14579</v>
      </c>
      <c r="R827">
        <v>11597</v>
      </c>
      <c r="S827">
        <v>18949</v>
      </c>
      <c r="T827">
        <v>15579</v>
      </c>
      <c r="U827">
        <v>18764</v>
      </c>
      <c r="V827">
        <v>19265</v>
      </c>
      <c r="W827">
        <v>28631</v>
      </c>
      <c r="X827">
        <v>18915</v>
      </c>
      <c r="Y827">
        <v>10596</v>
      </c>
      <c r="Z827">
        <v>61980</v>
      </c>
    </row>
    <row r="828" spans="1:26" x14ac:dyDescent="0.35">
      <c r="A828">
        <v>1297</v>
      </c>
      <c r="B828" t="s">
        <v>773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1298</v>
      </c>
      <c r="B829" t="s">
        <v>752</v>
      </c>
      <c r="C829">
        <v>55937</v>
      </c>
      <c r="D829">
        <v>5482</v>
      </c>
      <c r="E829">
        <v>39355</v>
      </c>
      <c r="F829">
        <v>28112</v>
      </c>
      <c r="G829">
        <v>-28282</v>
      </c>
      <c r="H829">
        <v>-33794</v>
      </c>
      <c r="I829">
        <v>-18776</v>
      </c>
      <c r="J829">
        <v>8305</v>
      </c>
      <c r="K829">
        <v>36269</v>
      </c>
      <c r="L829">
        <v>61903</v>
      </c>
      <c r="M829">
        <v>69152</v>
      </c>
      <c r="N829">
        <v>31939</v>
      </c>
      <c r="O829">
        <v>56694</v>
      </c>
      <c r="P829">
        <v>15980</v>
      </c>
      <c r="Q829">
        <v>-38632</v>
      </c>
      <c r="R829">
        <v>89509</v>
      </c>
      <c r="S829">
        <v>-33698</v>
      </c>
      <c r="T829">
        <v>-22953</v>
      </c>
      <c r="U829">
        <v>28069</v>
      </c>
      <c r="V829">
        <v>16353</v>
      </c>
      <c r="W829">
        <v>-5859</v>
      </c>
      <c r="X829">
        <v>-72077</v>
      </c>
      <c r="Y829">
        <v>-8048</v>
      </c>
      <c r="Z829">
        <v>-98548</v>
      </c>
    </row>
    <row r="830" spans="1:26" x14ac:dyDescent="0.35">
      <c r="A830">
        <v>1299</v>
      </c>
      <c r="B830" t="s">
        <v>753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1299</v>
      </c>
      <c r="B831" t="s">
        <v>753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1300</v>
      </c>
      <c r="B832" t="s">
        <v>754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1301</v>
      </c>
      <c r="B833" t="s">
        <v>755</v>
      </c>
      <c r="C833">
        <v>1450</v>
      </c>
      <c r="D833">
        <v>1450</v>
      </c>
      <c r="E833">
        <v>1450</v>
      </c>
      <c r="F833">
        <v>1450</v>
      </c>
      <c r="G833">
        <v>1450</v>
      </c>
      <c r="H833">
        <v>1450</v>
      </c>
      <c r="I833">
        <v>1450</v>
      </c>
      <c r="J833">
        <v>1450</v>
      </c>
      <c r="K833">
        <v>1450</v>
      </c>
      <c r="L833">
        <v>1450</v>
      </c>
      <c r="M833">
        <v>1450</v>
      </c>
      <c r="N833">
        <v>1450</v>
      </c>
      <c r="O833">
        <v>605</v>
      </c>
      <c r="P833">
        <v>1255</v>
      </c>
      <c r="Q833">
        <v>1319</v>
      </c>
      <c r="R833">
        <v>538</v>
      </c>
      <c r="S833">
        <v>855</v>
      </c>
      <c r="T833">
        <v>276</v>
      </c>
      <c r="U833">
        <v>1239</v>
      </c>
      <c r="V833">
        <v>2004</v>
      </c>
      <c r="W833">
        <v>198</v>
      </c>
      <c r="X833">
        <v>6962</v>
      </c>
      <c r="Y833">
        <v>2460</v>
      </c>
      <c r="Z833">
        <v>110</v>
      </c>
    </row>
    <row r="834" spans="1:26" x14ac:dyDescent="0.35">
      <c r="A834">
        <v>1304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1309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1312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1319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1321</v>
      </c>
      <c r="B838" t="s">
        <v>755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1322</v>
      </c>
      <c r="B839" t="s">
        <v>755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1323</v>
      </c>
      <c r="B840" t="s">
        <v>755</v>
      </c>
      <c r="C840">
        <v>1650</v>
      </c>
      <c r="D840">
        <v>1650</v>
      </c>
      <c r="E840">
        <v>1650</v>
      </c>
      <c r="F840">
        <v>1650</v>
      </c>
      <c r="G840">
        <v>1650</v>
      </c>
      <c r="H840">
        <v>1650</v>
      </c>
      <c r="I840">
        <v>1650</v>
      </c>
      <c r="J840">
        <v>1650</v>
      </c>
      <c r="K840">
        <v>1650</v>
      </c>
      <c r="L840">
        <v>1650</v>
      </c>
      <c r="M840">
        <v>1650</v>
      </c>
      <c r="N840">
        <v>1650</v>
      </c>
      <c r="O840">
        <v>1429</v>
      </c>
      <c r="P840">
        <v>1156</v>
      </c>
      <c r="Q840">
        <v>1449</v>
      </c>
      <c r="R840">
        <v>1399</v>
      </c>
      <c r="S840">
        <v>1243</v>
      </c>
      <c r="T840">
        <v>1340</v>
      </c>
      <c r="U840">
        <v>1102</v>
      </c>
      <c r="V840">
        <v>1646</v>
      </c>
      <c r="W840">
        <v>1478</v>
      </c>
      <c r="X840">
        <v>1777</v>
      </c>
      <c r="Y840">
        <v>839</v>
      </c>
      <c r="Z840">
        <v>0</v>
      </c>
    </row>
    <row r="841" spans="1:26" x14ac:dyDescent="0.35">
      <c r="A841">
        <v>1324</v>
      </c>
      <c r="B841" t="s">
        <v>755</v>
      </c>
      <c r="C841">
        <v>1650</v>
      </c>
      <c r="D841">
        <v>1650</v>
      </c>
      <c r="E841">
        <v>1650</v>
      </c>
      <c r="F841">
        <v>1650</v>
      </c>
      <c r="G841">
        <v>1650</v>
      </c>
      <c r="H841">
        <v>1650</v>
      </c>
      <c r="I841">
        <v>1650</v>
      </c>
      <c r="J841">
        <v>1650</v>
      </c>
      <c r="K841">
        <v>1650</v>
      </c>
      <c r="L841">
        <v>1650</v>
      </c>
      <c r="M841">
        <v>1650</v>
      </c>
      <c r="N841">
        <v>1650</v>
      </c>
      <c r="O841">
        <v>400</v>
      </c>
      <c r="P841">
        <v>1147</v>
      </c>
      <c r="Q841">
        <v>2110</v>
      </c>
      <c r="R841">
        <v>1375</v>
      </c>
      <c r="S841">
        <v>1603</v>
      </c>
      <c r="T841">
        <v>0</v>
      </c>
      <c r="U841">
        <v>2111</v>
      </c>
      <c r="V841">
        <v>0</v>
      </c>
      <c r="W841">
        <v>1606</v>
      </c>
      <c r="X841">
        <v>422</v>
      </c>
      <c r="Y841">
        <v>2885</v>
      </c>
      <c r="Z841">
        <v>1284</v>
      </c>
    </row>
    <row r="842" spans="1:26" x14ac:dyDescent="0.35">
      <c r="A842">
        <v>1330</v>
      </c>
      <c r="B842" t="s">
        <v>631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1340</v>
      </c>
      <c r="B843" t="s">
        <v>357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1350</v>
      </c>
      <c r="B844" t="s">
        <v>340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1365</v>
      </c>
      <c r="B845" t="s">
        <v>759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1366</v>
      </c>
      <c r="B846" t="s">
        <v>760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8</v>
      </c>
      <c r="K846">
        <v>8</v>
      </c>
      <c r="L846">
        <v>8</v>
      </c>
      <c r="M846">
        <v>8</v>
      </c>
      <c r="N846">
        <v>8</v>
      </c>
      <c r="O846">
        <v>8</v>
      </c>
      <c r="P846">
        <v>7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8</v>
      </c>
      <c r="W846">
        <v>8</v>
      </c>
      <c r="X846">
        <v>8</v>
      </c>
      <c r="Y846">
        <v>8</v>
      </c>
      <c r="Z846">
        <v>8</v>
      </c>
    </row>
    <row r="847" spans="1:26" x14ac:dyDescent="0.35">
      <c r="A847">
        <v>1367</v>
      </c>
      <c r="B847" t="s">
        <v>761</v>
      </c>
      <c r="C847">
        <v>8</v>
      </c>
      <c r="D847">
        <v>8</v>
      </c>
      <c r="E847">
        <v>8</v>
      </c>
      <c r="F847">
        <v>0</v>
      </c>
      <c r="G847">
        <v>0</v>
      </c>
      <c r="H847">
        <v>8</v>
      </c>
      <c r="I847">
        <v>8</v>
      </c>
      <c r="J847">
        <v>8</v>
      </c>
      <c r="K847">
        <v>8</v>
      </c>
      <c r="L847">
        <v>8</v>
      </c>
      <c r="M847">
        <v>8</v>
      </c>
      <c r="N847">
        <v>8</v>
      </c>
      <c r="O847">
        <v>8</v>
      </c>
      <c r="P847">
        <v>8</v>
      </c>
      <c r="Q847">
        <v>8</v>
      </c>
      <c r="R847">
        <v>0</v>
      </c>
      <c r="S847">
        <v>0</v>
      </c>
      <c r="T847">
        <v>8</v>
      </c>
      <c r="U847">
        <v>8</v>
      </c>
      <c r="V847">
        <v>8</v>
      </c>
      <c r="W847">
        <v>8</v>
      </c>
      <c r="X847">
        <v>8</v>
      </c>
      <c r="Y847">
        <v>8</v>
      </c>
      <c r="Z847">
        <v>8</v>
      </c>
    </row>
    <row r="848" spans="1:26" x14ac:dyDescent="0.35">
      <c r="A848">
        <v>1368</v>
      </c>
      <c r="B848" t="s">
        <v>762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8</v>
      </c>
      <c r="K848">
        <v>8</v>
      </c>
      <c r="L848">
        <v>8</v>
      </c>
      <c r="M848">
        <v>8</v>
      </c>
      <c r="N848">
        <v>8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4</v>
      </c>
      <c r="W848">
        <v>8</v>
      </c>
      <c r="X848">
        <v>8</v>
      </c>
      <c r="Y848">
        <v>8</v>
      </c>
      <c r="Z848">
        <v>8</v>
      </c>
    </row>
    <row r="849" spans="1:26" x14ac:dyDescent="0.35">
      <c r="A849">
        <v>1369</v>
      </c>
      <c r="B849" t="s">
        <v>763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8</v>
      </c>
      <c r="K849">
        <v>8</v>
      </c>
      <c r="L849">
        <v>8</v>
      </c>
      <c r="M849">
        <v>8</v>
      </c>
      <c r="N849">
        <v>8</v>
      </c>
      <c r="O849">
        <v>8</v>
      </c>
      <c r="P849">
        <v>7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8</v>
      </c>
      <c r="W849">
        <v>8</v>
      </c>
      <c r="X849">
        <v>8</v>
      </c>
      <c r="Y849">
        <v>8</v>
      </c>
      <c r="Z849">
        <v>0</v>
      </c>
    </row>
    <row r="850" spans="1:26" x14ac:dyDescent="0.35">
      <c r="A850">
        <v>1370</v>
      </c>
      <c r="B850" t="s">
        <v>764</v>
      </c>
      <c r="C850">
        <v>8</v>
      </c>
      <c r="D850">
        <v>8</v>
      </c>
      <c r="E850">
        <v>8</v>
      </c>
      <c r="F850">
        <v>8</v>
      </c>
      <c r="G850">
        <v>8</v>
      </c>
      <c r="H850">
        <v>8</v>
      </c>
      <c r="I850">
        <v>8</v>
      </c>
      <c r="J850">
        <v>8</v>
      </c>
      <c r="K850">
        <v>8</v>
      </c>
      <c r="L850">
        <v>8</v>
      </c>
      <c r="M850">
        <v>8</v>
      </c>
      <c r="N850">
        <v>8</v>
      </c>
      <c r="O850">
        <v>8</v>
      </c>
      <c r="P850">
        <v>8</v>
      </c>
      <c r="Q850">
        <v>8</v>
      </c>
      <c r="R850">
        <v>8</v>
      </c>
      <c r="S850">
        <v>8</v>
      </c>
      <c r="T850">
        <v>8</v>
      </c>
      <c r="U850">
        <v>8</v>
      </c>
      <c r="V850">
        <v>8</v>
      </c>
      <c r="W850">
        <v>8</v>
      </c>
      <c r="X850">
        <v>8</v>
      </c>
      <c r="Y850">
        <v>8</v>
      </c>
      <c r="Z850">
        <v>8</v>
      </c>
    </row>
    <row r="851" spans="1:26" x14ac:dyDescent="0.35">
      <c r="A851">
        <v>1371</v>
      </c>
      <c r="B851" t="s">
        <v>765</v>
      </c>
      <c r="C851">
        <v>8</v>
      </c>
      <c r="D851">
        <v>8</v>
      </c>
      <c r="E851">
        <v>8</v>
      </c>
      <c r="F851">
        <v>8</v>
      </c>
      <c r="G851">
        <v>8</v>
      </c>
      <c r="H851">
        <v>8</v>
      </c>
      <c r="I851">
        <v>8</v>
      </c>
      <c r="J851">
        <v>8</v>
      </c>
      <c r="K851">
        <v>8</v>
      </c>
      <c r="L851">
        <v>8</v>
      </c>
      <c r="M851">
        <v>8</v>
      </c>
      <c r="N851">
        <v>8</v>
      </c>
      <c r="O851">
        <v>8</v>
      </c>
      <c r="P851">
        <v>8</v>
      </c>
      <c r="Q851">
        <v>8</v>
      </c>
      <c r="R851">
        <v>8</v>
      </c>
      <c r="S851">
        <v>8</v>
      </c>
      <c r="T851">
        <v>8</v>
      </c>
      <c r="U851">
        <v>8</v>
      </c>
      <c r="V851">
        <v>8</v>
      </c>
      <c r="W851">
        <v>8</v>
      </c>
      <c r="X851">
        <v>8</v>
      </c>
      <c r="Y851">
        <v>8</v>
      </c>
      <c r="Z851">
        <v>8</v>
      </c>
    </row>
    <row r="852" spans="1:26" x14ac:dyDescent="0.35">
      <c r="A852">
        <v>1372</v>
      </c>
      <c r="B852" t="s">
        <v>766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146</v>
      </c>
      <c r="P852">
        <v>172</v>
      </c>
      <c r="Q852">
        <v>144</v>
      </c>
      <c r="R852">
        <v>166</v>
      </c>
      <c r="S852">
        <v>161</v>
      </c>
      <c r="T852">
        <v>133</v>
      </c>
      <c r="U852">
        <v>129</v>
      </c>
      <c r="V852">
        <v>101</v>
      </c>
      <c r="W852">
        <v>107</v>
      </c>
      <c r="X852">
        <v>101</v>
      </c>
      <c r="Y852">
        <v>123</v>
      </c>
      <c r="Z852">
        <v>0</v>
      </c>
    </row>
    <row r="853" spans="1:26" x14ac:dyDescent="0.35">
      <c r="A853">
        <v>1373</v>
      </c>
      <c r="B853" t="s">
        <v>767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130</v>
      </c>
      <c r="P853">
        <v>132</v>
      </c>
      <c r="Q853">
        <v>141</v>
      </c>
      <c r="R853">
        <v>99</v>
      </c>
      <c r="S853">
        <v>102</v>
      </c>
      <c r="T853">
        <v>145</v>
      </c>
      <c r="U853">
        <v>136</v>
      </c>
      <c r="V853">
        <v>120</v>
      </c>
      <c r="W853">
        <v>129</v>
      </c>
      <c r="X853">
        <v>129</v>
      </c>
      <c r="Y853">
        <v>131</v>
      </c>
      <c r="Z853">
        <v>98</v>
      </c>
    </row>
    <row r="854" spans="1:26" x14ac:dyDescent="0.35">
      <c r="A854">
        <v>1374</v>
      </c>
      <c r="B854" t="s">
        <v>768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1375</v>
      </c>
      <c r="B855" t="s">
        <v>769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1376</v>
      </c>
      <c r="B856" t="s">
        <v>770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1378</v>
      </c>
      <c r="B857" t="s">
        <v>1005</v>
      </c>
      <c r="C857">
        <v>15</v>
      </c>
      <c r="D857">
        <v>15</v>
      </c>
      <c r="E857">
        <v>11</v>
      </c>
      <c r="F857">
        <v>11</v>
      </c>
      <c r="G857">
        <v>7</v>
      </c>
      <c r="H857">
        <v>7</v>
      </c>
      <c r="I857">
        <v>7</v>
      </c>
      <c r="J857">
        <v>7</v>
      </c>
      <c r="K857">
        <v>7</v>
      </c>
      <c r="L857">
        <v>7</v>
      </c>
      <c r="M857">
        <v>7</v>
      </c>
      <c r="N857">
        <v>7</v>
      </c>
      <c r="O857">
        <v>4</v>
      </c>
      <c r="P857">
        <v>5</v>
      </c>
      <c r="Q857">
        <v>6</v>
      </c>
      <c r="R857">
        <v>3</v>
      </c>
      <c r="S857">
        <v>5</v>
      </c>
      <c r="T857">
        <v>3</v>
      </c>
      <c r="U857">
        <v>5</v>
      </c>
      <c r="V857">
        <v>2</v>
      </c>
      <c r="W857">
        <v>7</v>
      </c>
      <c r="X857">
        <v>3</v>
      </c>
      <c r="Y857">
        <v>2</v>
      </c>
      <c r="Z857">
        <v>0</v>
      </c>
    </row>
    <row r="858" spans="1:26" x14ac:dyDescent="0.35">
      <c r="A858">
        <v>1379</v>
      </c>
      <c r="B858" t="s">
        <v>978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1380</v>
      </c>
      <c r="B859" t="s">
        <v>774</v>
      </c>
      <c r="C859">
        <v>6630</v>
      </c>
      <c r="D859">
        <v>9648</v>
      </c>
      <c r="E859">
        <v>8466</v>
      </c>
      <c r="F859">
        <v>6362</v>
      </c>
      <c r="G859">
        <v>9970</v>
      </c>
      <c r="H859">
        <v>8364</v>
      </c>
      <c r="I859">
        <v>7322</v>
      </c>
      <c r="J859">
        <v>16807</v>
      </c>
      <c r="K859">
        <v>9753</v>
      </c>
      <c r="L859">
        <v>9490</v>
      </c>
      <c r="M859">
        <v>6629</v>
      </c>
      <c r="N859">
        <v>6285</v>
      </c>
      <c r="O859">
        <v>10314</v>
      </c>
      <c r="P859">
        <v>10427</v>
      </c>
      <c r="Q859">
        <v>8027</v>
      </c>
      <c r="R859">
        <v>11263</v>
      </c>
      <c r="S859">
        <v>12195</v>
      </c>
      <c r="T859">
        <v>10530</v>
      </c>
      <c r="U859">
        <v>35431</v>
      </c>
      <c r="V859">
        <v>16904</v>
      </c>
      <c r="W859">
        <v>15950</v>
      </c>
      <c r="X859">
        <v>18175</v>
      </c>
      <c r="Y859">
        <v>10832</v>
      </c>
      <c r="Z859">
        <v>33837</v>
      </c>
    </row>
    <row r="860" spans="1:26" x14ac:dyDescent="0.35">
      <c r="A860">
        <v>1381</v>
      </c>
      <c r="B860" t="s">
        <v>775</v>
      </c>
      <c r="C860">
        <v>2815</v>
      </c>
      <c r="D860">
        <v>3634</v>
      </c>
      <c r="E860">
        <v>3397</v>
      </c>
      <c r="F860">
        <v>2756</v>
      </c>
      <c r="G860">
        <v>3535</v>
      </c>
      <c r="H860">
        <v>2827</v>
      </c>
      <c r="I860">
        <v>3812</v>
      </c>
      <c r="J860">
        <v>3030</v>
      </c>
      <c r="K860">
        <v>3629</v>
      </c>
      <c r="L860">
        <v>4268</v>
      </c>
      <c r="M860">
        <v>2952</v>
      </c>
      <c r="N860">
        <v>2494</v>
      </c>
      <c r="O860">
        <v>921</v>
      </c>
      <c r="P860">
        <v>1073</v>
      </c>
      <c r="Q860">
        <v>1554</v>
      </c>
      <c r="R860">
        <v>2048</v>
      </c>
      <c r="S860">
        <v>2140</v>
      </c>
      <c r="T860">
        <v>6595</v>
      </c>
      <c r="U860">
        <v>4213</v>
      </c>
      <c r="V860">
        <v>6298</v>
      </c>
      <c r="W860">
        <v>6222</v>
      </c>
      <c r="X860">
        <v>6846</v>
      </c>
      <c r="Y860">
        <v>4883</v>
      </c>
      <c r="Z860">
        <v>10587</v>
      </c>
    </row>
    <row r="861" spans="1:26" x14ac:dyDescent="0.35">
      <c r="A861">
        <v>1382</v>
      </c>
      <c r="B861" t="s">
        <v>776</v>
      </c>
      <c r="C861">
        <v>18786</v>
      </c>
      <c r="D861">
        <v>27778</v>
      </c>
      <c r="E861">
        <v>24508</v>
      </c>
      <c r="F861">
        <v>19934</v>
      </c>
      <c r="G861">
        <v>23510</v>
      </c>
      <c r="H861">
        <v>19773</v>
      </c>
      <c r="I861">
        <v>24948</v>
      </c>
      <c r="J861">
        <v>21466</v>
      </c>
      <c r="K861">
        <v>30518</v>
      </c>
      <c r="L861">
        <v>29429</v>
      </c>
      <c r="M861">
        <v>17780</v>
      </c>
      <c r="N861">
        <v>7374</v>
      </c>
      <c r="O861">
        <v>13878</v>
      </c>
      <c r="P861">
        <v>14623</v>
      </c>
      <c r="Q861">
        <v>17349</v>
      </c>
      <c r="R861">
        <v>21965</v>
      </c>
      <c r="S861">
        <v>24064</v>
      </c>
      <c r="T861">
        <v>14270</v>
      </c>
      <c r="U861">
        <v>30555</v>
      </c>
      <c r="V861">
        <v>23260</v>
      </c>
      <c r="W861">
        <v>32243</v>
      </c>
      <c r="X861">
        <v>29659</v>
      </c>
      <c r="Y861">
        <v>23141</v>
      </c>
      <c r="Z861">
        <v>31167</v>
      </c>
    </row>
    <row r="862" spans="1:26" x14ac:dyDescent="0.35">
      <c r="A862">
        <v>1383</v>
      </c>
      <c r="B862" t="s">
        <v>777</v>
      </c>
      <c r="C862">
        <v>1798</v>
      </c>
      <c r="D862">
        <v>2968</v>
      </c>
      <c r="E862">
        <v>2499</v>
      </c>
      <c r="F862">
        <v>1928</v>
      </c>
      <c r="G862">
        <v>2616</v>
      </c>
      <c r="H862">
        <v>1917</v>
      </c>
      <c r="I862">
        <v>2599</v>
      </c>
      <c r="J862">
        <v>1491</v>
      </c>
      <c r="K862">
        <v>2429</v>
      </c>
      <c r="L862">
        <v>2671</v>
      </c>
      <c r="M862">
        <v>1818</v>
      </c>
      <c r="N862">
        <v>1313</v>
      </c>
      <c r="O862">
        <v>1199</v>
      </c>
      <c r="P862">
        <v>958</v>
      </c>
      <c r="Q862">
        <v>1312</v>
      </c>
      <c r="R862">
        <v>1710</v>
      </c>
      <c r="S862">
        <v>1474</v>
      </c>
      <c r="T862">
        <v>2589</v>
      </c>
      <c r="U862">
        <v>3494</v>
      </c>
      <c r="V862">
        <v>3756</v>
      </c>
      <c r="W862">
        <v>3514</v>
      </c>
      <c r="X862">
        <v>2709</v>
      </c>
      <c r="Y862">
        <v>2684</v>
      </c>
      <c r="Z862">
        <v>2032</v>
      </c>
    </row>
    <row r="863" spans="1:26" x14ac:dyDescent="0.35">
      <c r="A863">
        <v>1384</v>
      </c>
      <c r="B863" t="s">
        <v>778</v>
      </c>
      <c r="C863">
        <v>3830</v>
      </c>
      <c r="D863">
        <v>6374</v>
      </c>
      <c r="E863">
        <v>6302</v>
      </c>
      <c r="F863">
        <v>4583</v>
      </c>
      <c r="G863">
        <v>6007</v>
      </c>
      <c r="H863">
        <v>4233</v>
      </c>
      <c r="I863">
        <v>5795</v>
      </c>
      <c r="J863">
        <v>5327</v>
      </c>
      <c r="K863">
        <v>7908</v>
      </c>
      <c r="L863">
        <v>7147</v>
      </c>
      <c r="M863">
        <v>5494</v>
      </c>
      <c r="N863">
        <v>2744</v>
      </c>
      <c r="O863">
        <v>2994</v>
      </c>
      <c r="P863">
        <v>4753</v>
      </c>
      <c r="Q863">
        <v>4873</v>
      </c>
      <c r="R863">
        <v>5662</v>
      </c>
      <c r="S863">
        <v>2834</v>
      </c>
      <c r="T863">
        <v>5388</v>
      </c>
      <c r="U863">
        <v>4039</v>
      </c>
      <c r="V863">
        <v>5066</v>
      </c>
      <c r="W863">
        <v>8066</v>
      </c>
      <c r="X863">
        <v>4997</v>
      </c>
      <c r="Y863">
        <v>9688</v>
      </c>
      <c r="Z863">
        <v>8128</v>
      </c>
    </row>
    <row r="864" spans="1:26" x14ac:dyDescent="0.35">
      <c r="A864">
        <v>1385</v>
      </c>
      <c r="B864" t="s">
        <v>779</v>
      </c>
      <c r="C864">
        <v>9164</v>
      </c>
      <c r="D864">
        <v>13589</v>
      </c>
      <c r="E864">
        <v>12088</v>
      </c>
      <c r="F864">
        <v>9080</v>
      </c>
      <c r="G864">
        <v>11545</v>
      </c>
      <c r="H864">
        <v>8993</v>
      </c>
      <c r="I864">
        <v>11088</v>
      </c>
      <c r="J864">
        <v>10282</v>
      </c>
      <c r="K864">
        <v>11767</v>
      </c>
      <c r="L864">
        <v>13841</v>
      </c>
      <c r="M864">
        <v>8741</v>
      </c>
      <c r="N864">
        <v>5176</v>
      </c>
      <c r="O864">
        <v>6429</v>
      </c>
      <c r="P864">
        <v>5677</v>
      </c>
      <c r="Q864">
        <v>6677</v>
      </c>
      <c r="R864">
        <v>6161</v>
      </c>
      <c r="S864">
        <v>6065</v>
      </c>
      <c r="T864">
        <v>5634</v>
      </c>
      <c r="U864">
        <v>7240</v>
      </c>
      <c r="V864">
        <v>9439</v>
      </c>
      <c r="W864">
        <v>9111</v>
      </c>
      <c r="X864">
        <v>12854</v>
      </c>
      <c r="Y864">
        <v>7775</v>
      </c>
      <c r="Z864">
        <v>8705</v>
      </c>
    </row>
    <row r="865" spans="1:26" x14ac:dyDescent="0.35">
      <c r="A865">
        <v>1389</v>
      </c>
      <c r="B865" t="s">
        <v>783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1390</v>
      </c>
      <c r="B866" t="s">
        <v>784</v>
      </c>
      <c r="C866">
        <v>160</v>
      </c>
      <c r="D866">
        <v>160</v>
      </c>
      <c r="E866">
        <v>160</v>
      </c>
      <c r="F866">
        <v>160</v>
      </c>
      <c r="G866">
        <v>160</v>
      </c>
      <c r="H866">
        <v>160</v>
      </c>
      <c r="I866">
        <v>160</v>
      </c>
      <c r="J866">
        <v>160</v>
      </c>
      <c r="K866">
        <v>160</v>
      </c>
      <c r="L866">
        <v>160</v>
      </c>
      <c r="M866">
        <v>160</v>
      </c>
      <c r="N866">
        <v>160</v>
      </c>
      <c r="O866">
        <v>66</v>
      </c>
      <c r="P866">
        <v>46</v>
      </c>
      <c r="Q866">
        <v>36</v>
      </c>
      <c r="R866">
        <v>32</v>
      </c>
      <c r="S866">
        <v>64</v>
      </c>
      <c r="T866">
        <v>47</v>
      </c>
      <c r="U866">
        <v>40</v>
      </c>
      <c r="V866">
        <v>48</v>
      </c>
      <c r="W866">
        <v>52</v>
      </c>
      <c r="X866">
        <v>64</v>
      </c>
      <c r="Y866">
        <v>49</v>
      </c>
      <c r="Z866">
        <v>51</v>
      </c>
    </row>
    <row r="867" spans="1:26" x14ac:dyDescent="0.35">
      <c r="A867">
        <v>1391</v>
      </c>
      <c r="B867" t="s">
        <v>785</v>
      </c>
      <c r="C867">
        <v>9</v>
      </c>
      <c r="D867">
        <v>9</v>
      </c>
      <c r="E867">
        <v>9</v>
      </c>
      <c r="F867">
        <v>9</v>
      </c>
      <c r="G867">
        <v>9</v>
      </c>
      <c r="H867">
        <v>9</v>
      </c>
      <c r="I867">
        <v>9</v>
      </c>
      <c r="J867">
        <v>9</v>
      </c>
      <c r="K867">
        <v>9</v>
      </c>
      <c r="L867">
        <v>9</v>
      </c>
      <c r="M867">
        <v>9</v>
      </c>
      <c r="N867">
        <v>9</v>
      </c>
      <c r="O867">
        <v>2</v>
      </c>
      <c r="P867">
        <v>4</v>
      </c>
      <c r="Q867">
        <v>3</v>
      </c>
      <c r="R867">
        <v>5</v>
      </c>
      <c r="S867">
        <v>2</v>
      </c>
      <c r="T867">
        <v>2</v>
      </c>
      <c r="U867">
        <v>3</v>
      </c>
      <c r="V867">
        <v>4</v>
      </c>
      <c r="W867">
        <v>5</v>
      </c>
      <c r="X867">
        <v>4</v>
      </c>
      <c r="Y867">
        <v>4</v>
      </c>
      <c r="Z867">
        <v>4</v>
      </c>
    </row>
    <row r="868" spans="1:26" x14ac:dyDescent="0.35">
      <c r="A868">
        <v>1392</v>
      </c>
      <c r="B868" t="s">
        <v>786</v>
      </c>
      <c r="C868">
        <v>45</v>
      </c>
      <c r="D868">
        <v>45</v>
      </c>
      <c r="E868">
        <v>45</v>
      </c>
      <c r="F868">
        <v>45</v>
      </c>
      <c r="G868">
        <v>45</v>
      </c>
      <c r="H868">
        <v>45</v>
      </c>
      <c r="I868">
        <v>45</v>
      </c>
      <c r="J868">
        <v>45</v>
      </c>
      <c r="K868">
        <v>45</v>
      </c>
      <c r="L868">
        <v>45</v>
      </c>
      <c r="M868">
        <v>45</v>
      </c>
      <c r="N868">
        <v>45</v>
      </c>
      <c r="O868">
        <v>46</v>
      </c>
      <c r="P868">
        <v>27</v>
      </c>
      <c r="Q868">
        <v>15</v>
      </c>
      <c r="R868">
        <v>19</v>
      </c>
      <c r="S868">
        <v>35</v>
      </c>
      <c r="T868">
        <v>25</v>
      </c>
      <c r="U868">
        <v>27</v>
      </c>
      <c r="V868">
        <v>19</v>
      </c>
      <c r="W868">
        <v>27</v>
      </c>
      <c r="X868">
        <v>33</v>
      </c>
      <c r="Y868">
        <v>29</v>
      </c>
      <c r="Z868">
        <v>36</v>
      </c>
    </row>
    <row r="869" spans="1:26" x14ac:dyDescent="0.35">
      <c r="A869">
        <v>1393</v>
      </c>
      <c r="B869" t="s">
        <v>787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1397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1398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1399</v>
      </c>
      <c r="B872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1400</v>
      </c>
      <c r="B873" t="s">
        <v>590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1401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1402</v>
      </c>
      <c r="B875" t="s">
        <v>794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1403</v>
      </c>
      <c r="B876" t="s">
        <v>795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1408</v>
      </c>
      <c r="B877" t="s">
        <v>591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1409</v>
      </c>
      <c r="B878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1410</v>
      </c>
      <c r="B879" t="s">
        <v>589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1411</v>
      </c>
      <c r="B880" t="s">
        <v>755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1424</v>
      </c>
      <c r="B881" t="s">
        <v>755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1425</v>
      </c>
      <c r="B882" t="s">
        <v>589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1426</v>
      </c>
      <c r="B883" t="s">
        <v>590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1427</v>
      </c>
      <c r="B884" t="s">
        <v>591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1428</v>
      </c>
      <c r="B885" t="s">
        <v>631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1429</v>
      </c>
      <c r="B886" t="s">
        <v>342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1430</v>
      </c>
      <c r="B887" t="s">
        <v>357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1431</v>
      </c>
      <c r="B888" t="s">
        <v>340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1441</v>
      </c>
      <c r="B889" t="s">
        <v>755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1444</v>
      </c>
      <c r="B890" t="s">
        <v>631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1447</v>
      </c>
      <c r="B891" t="s">
        <v>357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1450</v>
      </c>
      <c r="B892" t="s">
        <v>340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1452</v>
      </c>
      <c r="B893" t="s">
        <v>342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1455</v>
      </c>
      <c r="B894" t="s">
        <v>799</v>
      </c>
      <c r="C894">
        <v>415</v>
      </c>
      <c r="D894">
        <v>415</v>
      </c>
      <c r="E894">
        <v>415</v>
      </c>
      <c r="F894">
        <v>415</v>
      </c>
      <c r="G894">
        <v>415</v>
      </c>
      <c r="H894">
        <v>416</v>
      </c>
      <c r="I894">
        <v>415</v>
      </c>
      <c r="J894">
        <v>415</v>
      </c>
      <c r="K894">
        <v>415</v>
      </c>
      <c r="L894">
        <v>416</v>
      </c>
      <c r="M894">
        <v>416</v>
      </c>
      <c r="N894">
        <v>416</v>
      </c>
      <c r="O894">
        <v>0</v>
      </c>
      <c r="P894">
        <v>151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1456</v>
      </c>
      <c r="B895" t="s">
        <v>800</v>
      </c>
      <c r="C895">
        <v>2221</v>
      </c>
      <c r="D895">
        <v>1666</v>
      </c>
      <c r="E895">
        <v>1666</v>
      </c>
      <c r="F895">
        <v>4997</v>
      </c>
      <c r="G895">
        <v>3886</v>
      </c>
      <c r="H895">
        <v>4997</v>
      </c>
      <c r="I895">
        <v>4442</v>
      </c>
      <c r="J895">
        <v>5552</v>
      </c>
      <c r="K895">
        <v>4442</v>
      </c>
      <c r="L895">
        <v>8883</v>
      </c>
      <c r="M895">
        <v>9439</v>
      </c>
      <c r="N895">
        <v>3331</v>
      </c>
      <c r="O895">
        <v>3157</v>
      </c>
      <c r="P895">
        <v>2261</v>
      </c>
      <c r="Q895">
        <v>1905</v>
      </c>
      <c r="R895">
        <v>0</v>
      </c>
      <c r="S895">
        <v>6335</v>
      </c>
      <c r="T895">
        <v>4314</v>
      </c>
      <c r="U895">
        <v>5591</v>
      </c>
      <c r="V895">
        <v>5521</v>
      </c>
      <c r="W895">
        <v>6832</v>
      </c>
      <c r="X895">
        <v>5362</v>
      </c>
      <c r="Y895">
        <v>0</v>
      </c>
      <c r="Z895">
        <v>24765</v>
      </c>
    </row>
    <row r="896" spans="1:26" x14ac:dyDescent="0.35">
      <c r="A896">
        <v>1457</v>
      </c>
      <c r="B896" t="s">
        <v>801</v>
      </c>
      <c r="C896">
        <v>-1806</v>
      </c>
      <c r="D896">
        <v>-1251</v>
      </c>
      <c r="E896">
        <v>-1251</v>
      </c>
      <c r="F896">
        <v>-4582</v>
      </c>
      <c r="G896">
        <v>-3471</v>
      </c>
      <c r="H896">
        <v>-4581</v>
      </c>
      <c r="I896">
        <v>-4027</v>
      </c>
      <c r="J896">
        <v>-5137</v>
      </c>
      <c r="K896">
        <v>-4027</v>
      </c>
      <c r="L896">
        <v>-8467</v>
      </c>
      <c r="M896">
        <v>-9023</v>
      </c>
      <c r="N896">
        <v>-2915</v>
      </c>
      <c r="O896">
        <v>-3157</v>
      </c>
      <c r="P896">
        <v>-2110</v>
      </c>
      <c r="Q896">
        <v>-1905</v>
      </c>
      <c r="R896">
        <v>0</v>
      </c>
      <c r="S896">
        <v>-6335</v>
      </c>
      <c r="T896">
        <v>-4314</v>
      </c>
      <c r="U896">
        <v>-5591</v>
      </c>
      <c r="V896">
        <v>-5521</v>
      </c>
      <c r="W896">
        <v>-6832</v>
      </c>
      <c r="X896">
        <v>-5362</v>
      </c>
      <c r="Y896">
        <v>0</v>
      </c>
      <c r="Z896">
        <v>-24765</v>
      </c>
    </row>
    <row r="897" spans="1:26" x14ac:dyDescent="0.35">
      <c r="A897">
        <v>1458</v>
      </c>
      <c r="B897" t="s">
        <v>802</v>
      </c>
      <c r="C897">
        <v>56515</v>
      </c>
      <c r="D897">
        <v>54722</v>
      </c>
      <c r="E897">
        <v>53533</v>
      </c>
      <c r="F897">
        <v>56141</v>
      </c>
      <c r="G897">
        <v>47627</v>
      </c>
      <c r="H897">
        <v>44168</v>
      </c>
      <c r="I897">
        <v>39587</v>
      </c>
      <c r="J897">
        <v>35546</v>
      </c>
      <c r="K897">
        <v>30410</v>
      </c>
      <c r="L897">
        <v>30329</v>
      </c>
      <c r="M897">
        <v>17930</v>
      </c>
      <c r="N897">
        <v>8907</v>
      </c>
      <c r="O897">
        <v>56516</v>
      </c>
      <c r="P897">
        <v>53405</v>
      </c>
      <c r="Q897">
        <v>52264</v>
      </c>
      <c r="R897">
        <v>50018</v>
      </c>
      <c r="S897">
        <v>50907</v>
      </c>
      <c r="T897">
        <v>44909</v>
      </c>
      <c r="U897">
        <v>41510</v>
      </c>
      <c r="V897">
        <v>36679</v>
      </c>
      <c r="W897">
        <v>32343</v>
      </c>
      <c r="X897">
        <v>28012</v>
      </c>
      <c r="Y897">
        <v>22555</v>
      </c>
      <c r="Z897">
        <v>22563</v>
      </c>
    </row>
    <row r="898" spans="1:26" x14ac:dyDescent="0.35">
      <c r="A898">
        <v>1459</v>
      </c>
      <c r="B898" t="s">
        <v>803</v>
      </c>
      <c r="C898">
        <v>112</v>
      </c>
      <c r="D898">
        <v>112</v>
      </c>
      <c r="E898">
        <v>112</v>
      </c>
      <c r="F898">
        <v>112</v>
      </c>
      <c r="G898">
        <v>112</v>
      </c>
      <c r="H898">
        <v>112</v>
      </c>
      <c r="I898">
        <v>112</v>
      </c>
      <c r="J898">
        <v>112</v>
      </c>
      <c r="K898">
        <v>112</v>
      </c>
      <c r="L898">
        <v>112</v>
      </c>
      <c r="M898">
        <v>112</v>
      </c>
      <c r="N898">
        <v>112</v>
      </c>
      <c r="O898">
        <v>0</v>
      </c>
      <c r="P898">
        <v>151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1460</v>
      </c>
      <c r="B899" t="s">
        <v>804</v>
      </c>
      <c r="C899">
        <v>29</v>
      </c>
      <c r="D899">
        <v>29</v>
      </c>
      <c r="E899">
        <v>29</v>
      </c>
      <c r="F899">
        <v>29</v>
      </c>
      <c r="G899">
        <v>29</v>
      </c>
      <c r="H899">
        <v>29</v>
      </c>
      <c r="I899">
        <v>29</v>
      </c>
      <c r="J899">
        <v>29</v>
      </c>
      <c r="K899">
        <v>29</v>
      </c>
      <c r="L899">
        <v>29</v>
      </c>
      <c r="M899">
        <v>29</v>
      </c>
      <c r="N899">
        <v>29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1461</v>
      </c>
      <c r="B900" t="s">
        <v>805</v>
      </c>
      <c r="C900">
        <v>170</v>
      </c>
      <c r="D900">
        <v>170</v>
      </c>
      <c r="E900">
        <v>170</v>
      </c>
      <c r="F900">
        <v>170</v>
      </c>
      <c r="G900">
        <v>170</v>
      </c>
      <c r="H900">
        <v>171</v>
      </c>
      <c r="I900">
        <v>170</v>
      </c>
      <c r="J900">
        <v>170</v>
      </c>
      <c r="K900">
        <v>170</v>
      </c>
      <c r="L900">
        <v>171</v>
      </c>
      <c r="M900">
        <v>171</v>
      </c>
      <c r="N900">
        <v>171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1462</v>
      </c>
      <c r="B901" t="s">
        <v>806</v>
      </c>
      <c r="C901">
        <v>39</v>
      </c>
      <c r="D901">
        <v>39</v>
      </c>
      <c r="E901">
        <v>39</v>
      </c>
      <c r="F901">
        <v>39</v>
      </c>
      <c r="G901">
        <v>39</v>
      </c>
      <c r="H901">
        <v>39</v>
      </c>
      <c r="I901">
        <v>39</v>
      </c>
      <c r="J901">
        <v>39</v>
      </c>
      <c r="K901">
        <v>39</v>
      </c>
      <c r="L901">
        <v>39</v>
      </c>
      <c r="M901">
        <v>39</v>
      </c>
      <c r="N901">
        <v>39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1463</v>
      </c>
      <c r="B902" t="s">
        <v>807</v>
      </c>
      <c r="C902">
        <v>73</v>
      </c>
      <c r="D902">
        <v>73</v>
      </c>
      <c r="E902">
        <v>73</v>
      </c>
      <c r="F902">
        <v>73</v>
      </c>
      <c r="G902">
        <v>73</v>
      </c>
      <c r="H902">
        <v>73</v>
      </c>
      <c r="I902">
        <v>73</v>
      </c>
      <c r="J902">
        <v>73</v>
      </c>
      <c r="K902">
        <v>73</v>
      </c>
      <c r="L902">
        <v>73</v>
      </c>
      <c r="M902">
        <v>73</v>
      </c>
      <c r="N902">
        <v>73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1464</v>
      </c>
      <c r="B903" t="s">
        <v>808</v>
      </c>
      <c r="C903">
        <v>63</v>
      </c>
      <c r="D903">
        <v>63</v>
      </c>
      <c r="E903">
        <v>63</v>
      </c>
      <c r="F903">
        <v>63</v>
      </c>
      <c r="G903">
        <v>63</v>
      </c>
      <c r="H903">
        <v>63</v>
      </c>
      <c r="I903">
        <v>63</v>
      </c>
      <c r="J903">
        <v>63</v>
      </c>
      <c r="K903">
        <v>63</v>
      </c>
      <c r="L903">
        <v>63</v>
      </c>
      <c r="M903">
        <v>63</v>
      </c>
      <c r="N903">
        <v>63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1465</v>
      </c>
      <c r="B904" t="s">
        <v>809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1466</v>
      </c>
      <c r="B905" t="s">
        <v>810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1467</v>
      </c>
      <c r="B906" t="s">
        <v>811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1468</v>
      </c>
      <c r="B907" t="s">
        <v>812</v>
      </c>
      <c r="C907">
        <v>0</v>
      </c>
      <c r="D907">
        <v>0</v>
      </c>
      <c r="E907">
        <v>0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1469</v>
      </c>
      <c r="B908" t="s">
        <v>813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1470</v>
      </c>
      <c r="B909" t="s">
        <v>814</v>
      </c>
      <c r="C909">
        <v>2110</v>
      </c>
      <c r="D909">
        <v>1582</v>
      </c>
      <c r="E909">
        <v>1582</v>
      </c>
      <c r="F909">
        <v>4747</v>
      </c>
      <c r="G909">
        <v>3692</v>
      </c>
      <c r="H909">
        <v>4747</v>
      </c>
      <c r="I909">
        <v>4220</v>
      </c>
      <c r="J909">
        <v>5274</v>
      </c>
      <c r="K909">
        <v>4220</v>
      </c>
      <c r="L909">
        <v>8439</v>
      </c>
      <c r="M909">
        <v>8967</v>
      </c>
      <c r="N909">
        <v>3165</v>
      </c>
      <c r="O909">
        <v>3157</v>
      </c>
      <c r="P909">
        <v>2261</v>
      </c>
      <c r="Q909">
        <v>1905</v>
      </c>
      <c r="R909">
        <v>0</v>
      </c>
      <c r="S909">
        <v>6335</v>
      </c>
      <c r="T909">
        <v>4314</v>
      </c>
      <c r="U909">
        <v>5591</v>
      </c>
      <c r="V909">
        <v>5521</v>
      </c>
      <c r="W909">
        <v>6832</v>
      </c>
      <c r="X909">
        <v>5362</v>
      </c>
      <c r="Y909">
        <v>0</v>
      </c>
      <c r="Z909">
        <v>24765</v>
      </c>
    </row>
    <row r="910" spans="1:26" x14ac:dyDescent="0.35">
      <c r="A910">
        <v>1471</v>
      </c>
      <c r="B910" t="s">
        <v>815</v>
      </c>
      <c r="C910">
        <v>112</v>
      </c>
      <c r="D910">
        <v>112</v>
      </c>
      <c r="E910">
        <v>112</v>
      </c>
      <c r="F910">
        <v>112</v>
      </c>
      <c r="G910">
        <v>112</v>
      </c>
      <c r="H910">
        <v>112</v>
      </c>
      <c r="I910">
        <v>112</v>
      </c>
      <c r="J910">
        <v>112</v>
      </c>
      <c r="K910">
        <v>112</v>
      </c>
      <c r="L910">
        <v>112</v>
      </c>
      <c r="M910">
        <v>112</v>
      </c>
      <c r="N910">
        <v>112</v>
      </c>
      <c r="O910">
        <v>0</v>
      </c>
      <c r="P910">
        <v>151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1472</v>
      </c>
      <c r="B911" t="s">
        <v>816</v>
      </c>
      <c r="C911">
        <v>29</v>
      </c>
      <c r="D911">
        <v>29</v>
      </c>
      <c r="E911">
        <v>29</v>
      </c>
      <c r="F911">
        <v>29</v>
      </c>
      <c r="G911">
        <v>29</v>
      </c>
      <c r="H911">
        <v>29</v>
      </c>
      <c r="I911">
        <v>29</v>
      </c>
      <c r="J911">
        <v>29</v>
      </c>
      <c r="K911">
        <v>29</v>
      </c>
      <c r="L911">
        <v>29</v>
      </c>
      <c r="M911">
        <v>29</v>
      </c>
      <c r="N911">
        <v>29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1473</v>
      </c>
      <c r="B912" t="s">
        <v>817</v>
      </c>
      <c r="C912">
        <v>170</v>
      </c>
      <c r="D912">
        <v>170</v>
      </c>
      <c r="E912">
        <v>170</v>
      </c>
      <c r="F912">
        <v>170</v>
      </c>
      <c r="G912">
        <v>170</v>
      </c>
      <c r="H912">
        <v>171</v>
      </c>
      <c r="I912">
        <v>170</v>
      </c>
      <c r="J912">
        <v>170</v>
      </c>
      <c r="K912">
        <v>170</v>
      </c>
      <c r="L912">
        <v>171</v>
      </c>
      <c r="M912">
        <v>171</v>
      </c>
      <c r="N912">
        <v>171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1474</v>
      </c>
      <c r="B913" t="s">
        <v>818</v>
      </c>
      <c r="C913">
        <v>39</v>
      </c>
      <c r="D913">
        <v>39</v>
      </c>
      <c r="E913">
        <v>39</v>
      </c>
      <c r="F913">
        <v>39</v>
      </c>
      <c r="G913">
        <v>39</v>
      </c>
      <c r="H913">
        <v>39</v>
      </c>
      <c r="I913">
        <v>39</v>
      </c>
      <c r="J913">
        <v>39</v>
      </c>
      <c r="K913">
        <v>39</v>
      </c>
      <c r="L913">
        <v>39</v>
      </c>
      <c r="M913">
        <v>39</v>
      </c>
      <c r="N913">
        <v>39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1475</v>
      </c>
      <c r="B914" t="s">
        <v>819</v>
      </c>
      <c r="C914">
        <v>73</v>
      </c>
      <c r="D914">
        <v>73</v>
      </c>
      <c r="E914">
        <v>73</v>
      </c>
      <c r="F914">
        <v>73</v>
      </c>
      <c r="G914">
        <v>73</v>
      </c>
      <c r="H914">
        <v>73</v>
      </c>
      <c r="I914">
        <v>73</v>
      </c>
      <c r="J914">
        <v>73</v>
      </c>
      <c r="K914">
        <v>73</v>
      </c>
      <c r="L914">
        <v>73</v>
      </c>
      <c r="M914">
        <v>73</v>
      </c>
      <c r="N914">
        <v>73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1476</v>
      </c>
      <c r="B915" t="s">
        <v>820</v>
      </c>
      <c r="C915">
        <v>-2047</v>
      </c>
      <c r="D915">
        <v>-1519</v>
      </c>
      <c r="E915">
        <v>-1519</v>
      </c>
      <c r="F915">
        <v>-4684</v>
      </c>
      <c r="G915">
        <v>-3629</v>
      </c>
      <c r="H915">
        <v>-4684</v>
      </c>
      <c r="I915">
        <v>-4157</v>
      </c>
      <c r="J915">
        <v>-5211</v>
      </c>
      <c r="K915">
        <v>-4157</v>
      </c>
      <c r="L915">
        <v>-8376</v>
      </c>
      <c r="M915">
        <v>-8904</v>
      </c>
      <c r="N915">
        <v>-3102</v>
      </c>
      <c r="O915">
        <v>-3157</v>
      </c>
      <c r="P915">
        <v>-2261</v>
      </c>
      <c r="Q915">
        <v>-1905</v>
      </c>
      <c r="R915">
        <v>0</v>
      </c>
      <c r="S915">
        <v>-6335</v>
      </c>
      <c r="T915">
        <v>-4314</v>
      </c>
      <c r="U915">
        <v>-5591</v>
      </c>
      <c r="V915">
        <v>-5521</v>
      </c>
      <c r="W915">
        <v>-6832</v>
      </c>
      <c r="X915">
        <v>-5362</v>
      </c>
      <c r="Y915">
        <v>0</v>
      </c>
      <c r="Z915">
        <v>-24765</v>
      </c>
    </row>
    <row r="916" spans="1:26" x14ac:dyDescent="0.35">
      <c r="A916">
        <v>1477</v>
      </c>
      <c r="B916" t="s">
        <v>821</v>
      </c>
      <c r="C916">
        <v>1996</v>
      </c>
      <c r="D916">
        <v>2105</v>
      </c>
      <c r="E916">
        <v>2261</v>
      </c>
      <c r="F916">
        <v>2282</v>
      </c>
      <c r="G916">
        <v>2378</v>
      </c>
      <c r="H916">
        <v>2487</v>
      </c>
      <c r="I916">
        <v>2583</v>
      </c>
      <c r="J916">
        <v>2664</v>
      </c>
      <c r="K916">
        <v>2760</v>
      </c>
      <c r="L916">
        <v>2869</v>
      </c>
      <c r="M916">
        <v>2965</v>
      </c>
      <c r="N916">
        <v>3061</v>
      </c>
      <c r="O916">
        <v>1996</v>
      </c>
      <c r="P916">
        <v>1996</v>
      </c>
      <c r="Q916">
        <v>2147</v>
      </c>
      <c r="R916">
        <v>2147</v>
      </c>
      <c r="S916">
        <v>2147</v>
      </c>
      <c r="T916">
        <v>2147</v>
      </c>
      <c r="U916">
        <v>2147</v>
      </c>
      <c r="V916">
        <v>2147</v>
      </c>
      <c r="W916">
        <v>2147</v>
      </c>
      <c r="X916">
        <v>2147</v>
      </c>
      <c r="Y916">
        <v>2226</v>
      </c>
      <c r="Z916">
        <v>2234</v>
      </c>
    </row>
    <row r="917" spans="1:26" x14ac:dyDescent="0.35">
      <c r="A917">
        <v>1478</v>
      </c>
      <c r="B917" t="s">
        <v>822</v>
      </c>
      <c r="C917">
        <v>0</v>
      </c>
      <c r="D917">
        <v>25</v>
      </c>
      <c r="E917">
        <v>50</v>
      </c>
      <c r="F917">
        <v>75</v>
      </c>
      <c r="G917">
        <v>100</v>
      </c>
      <c r="H917">
        <v>125</v>
      </c>
      <c r="I917">
        <v>149</v>
      </c>
      <c r="J917">
        <v>174</v>
      </c>
      <c r="K917">
        <v>199</v>
      </c>
      <c r="L917">
        <v>224</v>
      </c>
      <c r="M917">
        <v>249</v>
      </c>
      <c r="N917">
        <v>274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1479</v>
      </c>
      <c r="B918" t="s">
        <v>823</v>
      </c>
      <c r="C918">
        <v>0</v>
      </c>
      <c r="D918">
        <v>145</v>
      </c>
      <c r="E918">
        <v>291</v>
      </c>
      <c r="F918">
        <v>436</v>
      </c>
      <c r="G918">
        <v>581</v>
      </c>
      <c r="H918">
        <v>726</v>
      </c>
      <c r="I918">
        <v>872</v>
      </c>
      <c r="J918">
        <v>1017</v>
      </c>
      <c r="K918">
        <v>1162</v>
      </c>
      <c r="L918">
        <v>1308</v>
      </c>
      <c r="M918">
        <v>1453</v>
      </c>
      <c r="N918">
        <v>1599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1480</v>
      </c>
      <c r="B919" t="s">
        <v>824</v>
      </c>
      <c r="C919">
        <v>0</v>
      </c>
      <c r="D919">
        <v>33</v>
      </c>
      <c r="E919">
        <v>66</v>
      </c>
      <c r="F919">
        <v>100</v>
      </c>
      <c r="G919">
        <v>133</v>
      </c>
      <c r="H919">
        <v>166</v>
      </c>
      <c r="I919">
        <v>199</v>
      </c>
      <c r="J919">
        <v>232</v>
      </c>
      <c r="K919">
        <v>266</v>
      </c>
      <c r="L919">
        <v>299</v>
      </c>
      <c r="M919">
        <v>332</v>
      </c>
      <c r="N919">
        <v>365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1481</v>
      </c>
      <c r="B920" t="s">
        <v>825</v>
      </c>
      <c r="C920">
        <v>0</v>
      </c>
      <c r="D920">
        <v>62</v>
      </c>
      <c r="E920">
        <v>125</v>
      </c>
      <c r="F920">
        <v>4119</v>
      </c>
      <c r="G920">
        <v>249</v>
      </c>
      <c r="H920">
        <v>311</v>
      </c>
      <c r="I920">
        <v>374</v>
      </c>
      <c r="J920">
        <v>436</v>
      </c>
      <c r="K920">
        <v>498</v>
      </c>
      <c r="L920">
        <v>4492</v>
      </c>
      <c r="M920">
        <v>623</v>
      </c>
      <c r="N920">
        <v>685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1482</v>
      </c>
      <c r="B921" t="s">
        <v>826</v>
      </c>
      <c r="C921">
        <v>54519</v>
      </c>
      <c r="D921">
        <v>52352</v>
      </c>
      <c r="E921">
        <v>50740</v>
      </c>
      <c r="F921">
        <v>49129</v>
      </c>
      <c r="G921">
        <v>44186</v>
      </c>
      <c r="H921">
        <v>40353</v>
      </c>
      <c r="I921">
        <v>35410</v>
      </c>
      <c r="J921">
        <v>31023</v>
      </c>
      <c r="K921">
        <v>25525</v>
      </c>
      <c r="L921">
        <v>21137</v>
      </c>
      <c r="M921">
        <v>12308</v>
      </c>
      <c r="N921">
        <v>2923</v>
      </c>
      <c r="O921">
        <v>54519</v>
      </c>
      <c r="P921">
        <v>51409</v>
      </c>
      <c r="Q921">
        <v>50116</v>
      </c>
      <c r="R921">
        <v>47871</v>
      </c>
      <c r="S921">
        <v>48759</v>
      </c>
      <c r="T921">
        <v>42762</v>
      </c>
      <c r="U921">
        <v>39363</v>
      </c>
      <c r="V921">
        <v>34532</v>
      </c>
      <c r="W921">
        <v>30196</v>
      </c>
      <c r="X921">
        <v>25865</v>
      </c>
      <c r="Y921">
        <v>20329</v>
      </c>
      <c r="Z921">
        <v>20329</v>
      </c>
    </row>
    <row r="922" spans="1:26" x14ac:dyDescent="0.35">
      <c r="A922">
        <v>1483</v>
      </c>
      <c r="B922" t="s">
        <v>827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1484</v>
      </c>
      <c r="B923" t="s">
        <v>828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1485</v>
      </c>
      <c r="B924" t="s">
        <v>829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1486</v>
      </c>
      <c r="B925" t="s">
        <v>830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1487</v>
      </c>
      <c r="B926" t="s">
        <v>831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1488</v>
      </c>
      <c r="B927" t="s">
        <v>832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1489</v>
      </c>
      <c r="B928" t="s">
        <v>833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1490</v>
      </c>
      <c r="B929" t="s">
        <v>834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1491</v>
      </c>
      <c r="B930" t="s">
        <v>835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1492</v>
      </c>
      <c r="B931" t="s">
        <v>836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1493</v>
      </c>
      <c r="B932" t="s">
        <v>837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1494</v>
      </c>
      <c r="B933" t="s">
        <v>838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11</v>
      </c>
      <c r="R933">
        <v>0</v>
      </c>
      <c r="S933">
        <v>0</v>
      </c>
      <c r="T933">
        <v>0</v>
      </c>
      <c r="U933">
        <v>32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1495</v>
      </c>
      <c r="B934" t="s">
        <v>839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1496</v>
      </c>
      <c r="B935" t="s">
        <v>840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1497</v>
      </c>
      <c r="B936" t="s">
        <v>841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1498</v>
      </c>
      <c r="B937" t="s">
        <v>842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35">
      <c r="A938">
        <v>1499</v>
      </c>
      <c r="B938" t="s">
        <v>843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1500</v>
      </c>
      <c r="B939" t="s">
        <v>844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-11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1501</v>
      </c>
      <c r="B940" t="s">
        <v>845</v>
      </c>
      <c r="C940">
        <v>252719</v>
      </c>
      <c r="D940">
        <v>266574</v>
      </c>
      <c r="E940">
        <v>270108</v>
      </c>
      <c r="F940">
        <v>261322</v>
      </c>
      <c r="G940">
        <v>262067</v>
      </c>
      <c r="H940">
        <v>255985</v>
      </c>
      <c r="I940">
        <v>260327</v>
      </c>
      <c r="J940">
        <v>259951</v>
      </c>
      <c r="K940">
        <v>270813</v>
      </c>
      <c r="L940">
        <v>265454</v>
      </c>
      <c r="M940">
        <v>256174</v>
      </c>
      <c r="N940">
        <v>251361</v>
      </c>
      <c r="O940">
        <v>195527</v>
      </c>
      <c r="P940">
        <v>239863</v>
      </c>
      <c r="Q940">
        <v>252282</v>
      </c>
      <c r="R940">
        <v>354779</v>
      </c>
      <c r="S940">
        <v>175357</v>
      </c>
      <c r="T940">
        <v>210403</v>
      </c>
      <c r="U940">
        <v>380677</v>
      </c>
      <c r="V940">
        <v>274951</v>
      </c>
      <c r="W940">
        <v>292160</v>
      </c>
      <c r="X940">
        <v>226181</v>
      </c>
      <c r="Y940">
        <v>345565</v>
      </c>
      <c r="Z940">
        <v>257706</v>
      </c>
    </row>
    <row r="941" spans="1:26" x14ac:dyDescent="0.35">
      <c r="A941">
        <v>1502</v>
      </c>
      <c r="B941" t="s">
        <v>648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1503</v>
      </c>
      <c r="B942" t="s">
        <v>647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1504</v>
      </c>
      <c r="B943" t="s">
        <v>649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1510</v>
      </c>
      <c r="B944" t="s">
        <v>866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1511</v>
      </c>
      <c r="B945" t="s">
        <v>846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1512</v>
      </c>
      <c r="B946" t="s">
        <v>847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1513</v>
      </c>
      <c r="B947" t="s">
        <v>848</v>
      </c>
      <c r="C947">
        <v>2700</v>
      </c>
      <c r="D947">
        <v>2700</v>
      </c>
      <c r="E947">
        <v>2700</v>
      </c>
      <c r="F947">
        <v>2700</v>
      </c>
      <c r="G947">
        <v>2700</v>
      </c>
      <c r="H947">
        <v>2700</v>
      </c>
      <c r="I947">
        <v>2700</v>
      </c>
      <c r="J947">
        <v>2700</v>
      </c>
      <c r="K947">
        <v>2700</v>
      </c>
      <c r="L947">
        <v>2700</v>
      </c>
      <c r="M947">
        <v>2700</v>
      </c>
      <c r="N947">
        <v>2700</v>
      </c>
      <c r="O947">
        <v>5200</v>
      </c>
      <c r="P947">
        <v>6600</v>
      </c>
      <c r="Q947">
        <v>5100</v>
      </c>
      <c r="R947">
        <v>6300</v>
      </c>
      <c r="S947">
        <v>6000</v>
      </c>
      <c r="T947">
        <v>4500</v>
      </c>
      <c r="U947">
        <v>4300</v>
      </c>
      <c r="V947">
        <v>2800</v>
      </c>
      <c r="W947">
        <v>2700</v>
      </c>
      <c r="X947">
        <v>2400</v>
      </c>
      <c r="Y947">
        <v>3600</v>
      </c>
      <c r="Z947">
        <v>0</v>
      </c>
    </row>
    <row r="948" spans="1:26" x14ac:dyDescent="0.35">
      <c r="A948">
        <v>1515</v>
      </c>
      <c r="B948" t="s">
        <v>850</v>
      </c>
      <c r="C948">
        <v>9</v>
      </c>
      <c r="D948">
        <v>9</v>
      </c>
      <c r="E948">
        <v>7</v>
      </c>
      <c r="F948">
        <v>7</v>
      </c>
      <c r="G948">
        <v>7</v>
      </c>
      <c r="H948">
        <v>7</v>
      </c>
      <c r="I948">
        <v>7</v>
      </c>
      <c r="J948">
        <v>7</v>
      </c>
      <c r="K948">
        <v>7</v>
      </c>
      <c r="L948">
        <v>7</v>
      </c>
      <c r="M948">
        <v>7</v>
      </c>
      <c r="N948">
        <v>7</v>
      </c>
      <c r="O948">
        <v>9</v>
      </c>
      <c r="P948">
        <v>9</v>
      </c>
      <c r="Q948">
        <v>7</v>
      </c>
      <c r="R948">
        <v>7</v>
      </c>
      <c r="S948">
        <v>7</v>
      </c>
      <c r="T948">
        <v>7</v>
      </c>
      <c r="U948">
        <v>7</v>
      </c>
      <c r="V948">
        <v>7</v>
      </c>
      <c r="W948">
        <v>8</v>
      </c>
      <c r="X948">
        <v>8</v>
      </c>
      <c r="Y948">
        <v>8</v>
      </c>
      <c r="Z948">
        <v>0</v>
      </c>
    </row>
    <row r="949" spans="1:26" x14ac:dyDescent="0.35">
      <c r="A949">
        <v>1516</v>
      </c>
      <c r="B949" t="s">
        <v>1006</v>
      </c>
      <c r="C949">
        <v>65</v>
      </c>
      <c r="D949">
        <v>65</v>
      </c>
      <c r="E949">
        <v>65</v>
      </c>
      <c r="F949">
        <v>30</v>
      </c>
      <c r="G949">
        <v>30</v>
      </c>
      <c r="H949">
        <v>30</v>
      </c>
      <c r="I949">
        <v>30</v>
      </c>
      <c r="J949">
        <v>30</v>
      </c>
      <c r="K949">
        <v>30</v>
      </c>
      <c r="L949">
        <v>30</v>
      </c>
      <c r="M949">
        <v>30</v>
      </c>
      <c r="N949">
        <v>30</v>
      </c>
      <c r="O949">
        <v>82</v>
      </c>
      <c r="P949">
        <v>86</v>
      </c>
      <c r="Q949">
        <v>74</v>
      </c>
      <c r="R949">
        <v>32</v>
      </c>
      <c r="S949">
        <v>62</v>
      </c>
      <c r="T949">
        <v>98</v>
      </c>
      <c r="U949">
        <v>51</v>
      </c>
      <c r="V949">
        <v>84</v>
      </c>
      <c r="W949">
        <v>78</v>
      </c>
      <c r="X949">
        <v>30</v>
      </c>
      <c r="Y949">
        <v>89</v>
      </c>
      <c r="Z949">
        <v>0</v>
      </c>
    </row>
    <row r="950" spans="1:26" x14ac:dyDescent="0.35">
      <c r="A950">
        <v>1517</v>
      </c>
      <c r="B950" t="s">
        <v>1007</v>
      </c>
      <c r="C950">
        <v>7</v>
      </c>
      <c r="D950">
        <v>7</v>
      </c>
      <c r="E950">
        <v>4</v>
      </c>
      <c r="F950">
        <v>4</v>
      </c>
      <c r="G950">
        <v>4</v>
      </c>
      <c r="H950">
        <v>4</v>
      </c>
      <c r="I950">
        <v>4</v>
      </c>
      <c r="J950">
        <v>4</v>
      </c>
      <c r="K950">
        <v>4</v>
      </c>
      <c r="L950">
        <v>4</v>
      </c>
      <c r="M950">
        <v>4</v>
      </c>
      <c r="N950">
        <v>4</v>
      </c>
      <c r="O950">
        <v>8</v>
      </c>
      <c r="P950">
        <v>4</v>
      </c>
      <c r="Q950">
        <v>8</v>
      </c>
      <c r="R950">
        <v>5</v>
      </c>
      <c r="S950">
        <v>26</v>
      </c>
      <c r="T950">
        <v>6</v>
      </c>
      <c r="U950">
        <v>4</v>
      </c>
      <c r="V950">
        <v>4</v>
      </c>
      <c r="W950">
        <v>0</v>
      </c>
      <c r="X950">
        <v>10</v>
      </c>
      <c r="Y950">
        <v>2</v>
      </c>
      <c r="Z950">
        <v>0</v>
      </c>
    </row>
    <row r="951" spans="1:26" x14ac:dyDescent="0.35">
      <c r="A951">
        <v>1518</v>
      </c>
      <c r="B951" t="s">
        <v>853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1519</v>
      </c>
      <c r="B952" t="s">
        <v>1008</v>
      </c>
      <c r="C952">
        <v>42</v>
      </c>
      <c r="D952">
        <v>42</v>
      </c>
      <c r="E952">
        <v>42</v>
      </c>
      <c r="F952">
        <v>42</v>
      </c>
      <c r="G952">
        <v>42</v>
      </c>
      <c r="H952">
        <v>42</v>
      </c>
      <c r="I952">
        <v>42</v>
      </c>
      <c r="J952">
        <v>42</v>
      </c>
      <c r="K952">
        <v>42</v>
      </c>
      <c r="L952">
        <v>42</v>
      </c>
      <c r="M952">
        <v>42</v>
      </c>
      <c r="N952">
        <v>42</v>
      </c>
      <c r="O952">
        <v>133</v>
      </c>
      <c r="P952">
        <v>150</v>
      </c>
      <c r="Q952">
        <v>170</v>
      </c>
      <c r="R952">
        <v>53</v>
      </c>
      <c r="S952">
        <v>43</v>
      </c>
      <c r="T952">
        <v>158</v>
      </c>
      <c r="U952">
        <v>124</v>
      </c>
      <c r="V952">
        <v>74</v>
      </c>
      <c r="W952">
        <v>90</v>
      </c>
      <c r="X952">
        <v>79</v>
      </c>
      <c r="Y952">
        <v>79</v>
      </c>
      <c r="Z952">
        <v>0</v>
      </c>
    </row>
    <row r="953" spans="1:26" x14ac:dyDescent="0.35">
      <c r="A953">
        <v>1520</v>
      </c>
      <c r="B953" t="s">
        <v>855</v>
      </c>
      <c r="C953">
        <v>4926</v>
      </c>
      <c r="D953">
        <v>4926</v>
      </c>
      <c r="E953">
        <v>4926</v>
      </c>
      <c r="F953">
        <v>4926</v>
      </c>
      <c r="G953">
        <v>4926</v>
      </c>
      <c r="H953">
        <v>4933</v>
      </c>
      <c r="I953">
        <v>4926</v>
      </c>
      <c r="J953">
        <v>4926</v>
      </c>
      <c r="K953">
        <v>4926</v>
      </c>
      <c r="L953">
        <v>4933</v>
      </c>
      <c r="M953">
        <v>4933</v>
      </c>
      <c r="N953">
        <v>4933</v>
      </c>
      <c r="O953">
        <v>4006</v>
      </c>
      <c r="P953">
        <v>4000</v>
      </c>
      <c r="Q953">
        <v>4673</v>
      </c>
      <c r="R953">
        <v>3582</v>
      </c>
      <c r="S953">
        <v>4107</v>
      </c>
      <c r="T953">
        <v>1427</v>
      </c>
      <c r="U953">
        <v>3512</v>
      </c>
      <c r="V953">
        <v>789</v>
      </c>
      <c r="W953">
        <v>5798</v>
      </c>
      <c r="X953">
        <v>2237</v>
      </c>
      <c r="Y953">
        <v>5575</v>
      </c>
      <c r="Z953">
        <v>688</v>
      </c>
    </row>
    <row r="954" spans="1:26" x14ac:dyDescent="0.35">
      <c r="A954">
        <v>1521</v>
      </c>
      <c r="B954" t="s">
        <v>856</v>
      </c>
      <c r="C954">
        <v>4693</v>
      </c>
      <c r="D954">
        <v>3561</v>
      </c>
      <c r="E954">
        <v>3686</v>
      </c>
      <c r="F954">
        <v>5991</v>
      </c>
      <c r="G954">
        <v>8295</v>
      </c>
      <c r="H954">
        <v>10558</v>
      </c>
      <c r="I954">
        <v>13911</v>
      </c>
      <c r="J954">
        <v>10475</v>
      </c>
      <c r="K954">
        <v>9427</v>
      </c>
      <c r="L954">
        <v>20741</v>
      </c>
      <c r="M954">
        <v>18563</v>
      </c>
      <c r="N954">
        <v>7415</v>
      </c>
      <c r="O954">
        <v>3497</v>
      </c>
      <c r="P954">
        <v>6693</v>
      </c>
      <c r="Q954">
        <v>4059</v>
      </c>
      <c r="R954">
        <v>6842</v>
      </c>
      <c r="S954">
        <v>6297</v>
      </c>
      <c r="T954">
        <v>5357</v>
      </c>
      <c r="U954">
        <v>7426</v>
      </c>
      <c r="V954">
        <v>8189</v>
      </c>
      <c r="W954">
        <v>14487</v>
      </c>
      <c r="X954">
        <v>6736</v>
      </c>
      <c r="Y954">
        <v>4360</v>
      </c>
      <c r="Z954">
        <v>24955</v>
      </c>
    </row>
    <row r="955" spans="1:26" x14ac:dyDescent="0.35">
      <c r="A955">
        <v>1522</v>
      </c>
      <c r="B955" t="s">
        <v>857</v>
      </c>
      <c r="C955">
        <v>100</v>
      </c>
      <c r="D955">
        <v>100</v>
      </c>
      <c r="E955">
        <v>100</v>
      </c>
      <c r="F955">
        <v>100</v>
      </c>
      <c r="G955">
        <v>100</v>
      </c>
      <c r="H955">
        <v>100</v>
      </c>
      <c r="I955">
        <v>100</v>
      </c>
      <c r="J955">
        <v>100</v>
      </c>
      <c r="K955">
        <v>100</v>
      </c>
      <c r="L955">
        <v>100</v>
      </c>
      <c r="M955">
        <v>100</v>
      </c>
      <c r="N955">
        <v>100</v>
      </c>
      <c r="O955">
        <v>114</v>
      </c>
      <c r="P955">
        <v>124</v>
      </c>
      <c r="Q955">
        <v>140</v>
      </c>
      <c r="R955">
        <v>113</v>
      </c>
      <c r="S955">
        <v>158</v>
      </c>
      <c r="T955">
        <v>173</v>
      </c>
      <c r="U955">
        <v>125</v>
      </c>
      <c r="V955">
        <v>126</v>
      </c>
      <c r="W955">
        <v>118</v>
      </c>
      <c r="X955">
        <v>140</v>
      </c>
      <c r="Y955">
        <v>132</v>
      </c>
      <c r="Z955">
        <v>148</v>
      </c>
    </row>
    <row r="956" spans="1:26" x14ac:dyDescent="0.35">
      <c r="A956">
        <v>1523</v>
      </c>
      <c r="B956" t="s">
        <v>858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66</v>
      </c>
      <c r="P956">
        <v>65</v>
      </c>
      <c r="Q956">
        <v>62</v>
      </c>
      <c r="R956">
        <v>81</v>
      </c>
      <c r="S956">
        <v>56</v>
      </c>
      <c r="T956">
        <v>60</v>
      </c>
      <c r="U956">
        <v>62</v>
      </c>
      <c r="V956">
        <v>62</v>
      </c>
      <c r="W956">
        <v>69</v>
      </c>
      <c r="X956">
        <v>64</v>
      </c>
      <c r="Y956">
        <v>62</v>
      </c>
      <c r="Z956">
        <v>42</v>
      </c>
    </row>
    <row r="957" spans="1:26" x14ac:dyDescent="0.35">
      <c r="A957">
        <v>1527</v>
      </c>
      <c r="B957" t="s">
        <v>868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2</v>
      </c>
      <c r="P957">
        <v>11</v>
      </c>
      <c r="Q957">
        <v>10</v>
      </c>
      <c r="R957">
        <v>6</v>
      </c>
      <c r="S957">
        <v>10</v>
      </c>
      <c r="T957">
        <v>14</v>
      </c>
      <c r="U957">
        <v>11</v>
      </c>
      <c r="V957">
        <v>5</v>
      </c>
      <c r="W957">
        <v>7</v>
      </c>
      <c r="X957">
        <v>5</v>
      </c>
      <c r="Y957">
        <v>8</v>
      </c>
      <c r="Z957">
        <v>21</v>
      </c>
    </row>
    <row r="958" spans="1:26" x14ac:dyDescent="0.35">
      <c r="A958">
        <v>1528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1529</v>
      </c>
      <c r="B959" t="s">
        <v>866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1530</v>
      </c>
      <c r="B960" t="s">
        <v>866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1531</v>
      </c>
      <c r="B961" t="s">
        <v>867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1532</v>
      </c>
      <c r="B962" t="s">
        <v>869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9</v>
      </c>
      <c r="P962">
        <v>8</v>
      </c>
      <c r="Q962">
        <v>8</v>
      </c>
      <c r="R962">
        <v>8</v>
      </c>
      <c r="S962">
        <v>9</v>
      </c>
      <c r="T962">
        <v>10</v>
      </c>
      <c r="U962">
        <v>8</v>
      </c>
      <c r="V962">
        <v>9</v>
      </c>
      <c r="W962">
        <v>9</v>
      </c>
      <c r="X962">
        <v>11</v>
      </c>
      <c r="Y962">
        <v>13</v>
      </c>
      <c r="Z962">
        <v>11</v>
      </c>
    </row>
    <row r="963" spans="1:26" x14ac:dyDescent="0.35">
      <c r="A963">
        <v>1533</v>
      </c>
      <c r="B963" t="s">
        <v>869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1534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1535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1536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1537</v>
      </c>
      <c r="B967" t="s">
        <v>870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2</v>
      </c>
      <c r="P967">
        <v>3</v>
      </c>
      <c r="Q967">
        <v>4</v>
      </c>
      <c r="R967">
        <v>2</v>
      </c>
      <c r="S967">
        <v>2</v>
      </c>
      <c r="T967">
        <v>7</v>
      </c>
      <c r="U967">
        <v>9</v>
      </c>
      <c r="V967">
        <v>3</v>
      </c>
      <c r="W967">
        <v>4</v>
      </c>
      <c r="X967">
        <v>3</v>
      </c>
      <c r="Y967">
        <v>3</v>
      </c>
      <c r="Z967">
        <v>5</v>
      </c>
    </row>
    <row r="968" spans="1:26" x14ac:dyDescent="0.35">
      <c r="A968">
        <v>1538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4</v>
      </c>
      <c r="P968">
        <v>3</v>
      </c>
      <c r="Q968">
        <v>3</v>
      </c>
      <c r="R968">
        <v>2</v>
      </c>
      <c r="S968">
        <v>3</v>
      </c>
      <c r="T968">
        <v>3</v>
      </c>
      <c r="U968">
        <v>2</v>
      </c>
      <c r="V968">
        <v>4</v>
      </c>
      <c r="W968">
        <v>3</v>
      </c>
      <c r="X968">
        <v>2</v>
      </c>
      <c r="Y968">
        <v>3</v>
      </c>
      <c r="Z968">
        <v>4</v>
      </c>
    </row>
    <row r="969" spans="1:26" x14ac:dyDescent="0.35">
      <c r="A969">
        <v>1540</v>
      </c>
      <c r="B969" t="s">
        <v>866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1541</v>
      </c>
      <c r="B970" t="s">
        <v>870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1</v>
      </c>
      <c r="P970">
        <v>10</v>
      </c>
      <c r="Q970">
        <v>7</v>
      </c>
      <c r="R970">
        <v>3</v>
      </c>
      <c r="S970">
        <v>5</v>
      </c>
      <c r="T970">
        <v>10</v>
      </c>
      <c r="U970">
        <v>9</v>
      </c>
      <c r="V970">
        <v>4</v>
      </c>
      <c r="W970">
        <v>8</v>
      </c>
      <c r="X970">
        <v>3</v>
      </c>
      <c r="Y970">
        <v>5</v>
      </c>
      <c r="Z970">
        <v>31</v>
      </c>
    </row>
    <row r="971" spans="1:26" x14ac:dyDescent="0.35">
      <c r="A971">
        <v>1542</v>
      </c>
      <c r="B971" t="s">
        <v>754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1543</v>
      </c>
      <c r="B972" t="s">
        <v>624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1544</v>
      </c>
      <c r="B973" t="s">
        <v>872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1545</v>
      </c>
      <c r="B974" t="s">
        <v>873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25</v>
      </c>
      <c r="P974">
        <v>32</v>
      </c>
      <c r="Q974">
        <v>0</v>
      </c>
      <c r="R974">
        <v>0</v>
      </c>
      <c r="S974">
        <v>50</v>
      </c>
      <c r="T974">
        <v>0</v>
      </c>
      <c r="U974">
        <v>100</v>
      </c>
      <c r="V974">
        <v>0</v>
      </c>
      <c r="W974">
        <v>50</v>
      </c>
      <c r="X974">
        <v>57</v>
      </c>
      <c r="Y974">
        <v>88</v>
      </c>
      <c r="Z974">
        <v>26</v>
      </c>
    </row>
    <row r="975" spans="1:26" x14ac:dyDescent="0.35">
      <c r="A975">
        <v>1550</v>
      </c>
      <c r="B975" t="s">
        <v>755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1551</v>
      </c>
      <c r="B976" t="s">
        <v>755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1552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1553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1554</v>
      </c>
      <c r="B979" t="s">
        <v>357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1555</v>
      </c>
      <c r="B980" t="s">
        <v>357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1556</v>
      </c>
      <c r="B981" t="s">
        <v>591</v>
      </c>
      <c r="C981">
        <v>127</v>
      </c>
      <c r="D981">
        <v>127</v>
      </c>
      <c r="E981">
        <v>326</v>
      </c>
      <c r="F981">
        <v>357</v>
      </c>
      <c r="G981">
        <v>254</v>
      </c>
      <c r="H981">
        <v>110</v>
      </c>
      <c r="I981">
        <v>133</v>
      </c>
      <c r="J981">
        <v>121</v>
      </c>
      <c r="K981">
        <v>127</v>
      </c>
      <c r="L981">
        <v>133</v>
      </c>
      <c r="M981">
        <v>115</v>
      </c>
      <c r="N981">
        <v>127</v>
      </c>
      <c r="O981">
        <v>52</v>
      </c>
      <c r="P981">
        <v>99</v>
      </c>
      <c r="Q981">
        <v>394</v>
      </c>
      <c r="R981">
        <v>275</v>
      </c>
      <c r="S981">
        <v>370</v>
      </c>
      <c r="T981">
        <v>92</v>
      </c>
      <c r="U981">
        <v>141</v>
      </c>
      <c r="V981">
        <v>101</v>
      </c>
      <c r="W981">
        <v>106</v>
      </c>
      <c r="X981">
        <v>134</v>
      </c>
      <c r="Y981">
        <v>179</v>
      </c>
      <c r="Z981">
        <v>105</v>
      </c>
    </row>
    <row r="982" spans="1:26" x14ac:dyDescent="0.35">
      <c r="A982">
        <v>1557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1558</v>
      </c>
      <c r="B983" t="s">
        <v>589</v>
      </c>
      <c r="C983">
        <v>7</v>
      </c>
      <c r="D983">
        <v>7</v>
      </c>
      <c r="E983">
        <v>7</v>
      </c>
      <c r="F983">
        <v>7</v>
      </c>
      <c r="G983">
        <v>7</v>
      </c>
      <c r="H983">
        <v>7</v>
      </c>
      <c r="I983">
        <v>7</v>
      </c>
      <c r="J983">
        <v>7</v>
      </c>
      <c r="K983">
        <v>7</v>
      </c>
      <c r="L983">
        <v>7</v>
      </c>
      <c r="M983">
        <v>7</v>
      </c>
      <c r="N983">
        <v>7</v>
      </c>
      <c r="O983">
        <v>3</v>
      </c>
      <c r="P983">
        <v>7</v>
      </c>
      <c r="Q983">
        <v>6</v>
      </c>
      <c r="R983">
        <v>11</v>
      </c>
      <c r="S983">
        <v>9</v>
      </c>
      <c r="T983">
        <v>7</v>
      </c>
      <c r="U983">
        <v>10</v>
      </c>
      <c r="V983">
        <v>14</v>
      </c>
      <c r="W983">
        <v>7</v>
      </c>
      <c r="X983">
        <v>7</v>
      </c>
      <c r="Y983">
        <v>9</v>
      </c>
      <c r="Z983">
        <v>8</v>
      </c>
    </row>
    <row r="984" spans="1:26" x14ac:dyDescent="0.35">
      <c r="A984">
        <v>1560</v>
      </c>
      <c r="B984" t="s">
        <v>876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1562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1563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1564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1565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1566</v>
      </c>
      <c r="B989" t="s">
        <v>939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1567</v>
      </c>
      <c r="B990" t="s">
        <v>939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1568</v>
      </c>
      <c r="B991" t="s">
        <v>940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1569</v>
      </c>
      <c r="B992" t="s">
        <v>941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1570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1571</v>
      </c>
      <c r="B994" t="s">
        <v>939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1572</v>
      </c>
      <c r="B995" t="s">
        <v>939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1576</v>
      </c>
      <c r="B996" t="s">
        <v>945</v>
      </c>
      <c r="C996">
        <v>892244</v>
      </c>
      <c r="D996">
        <v>801645</v>
      </c>
      <c r="E996">
        <v>869203</v>
      </c>
      <c r="F996">
        <v>892509</v>
      </c>
      <c r="G996">
        <v>768814</v>
      </c>
      <c r="H996">
        <v>817623</v>
      </c>
      <c r="I996">
        <v>801263</v>
      </c>
      <c r="J996">
        <v>798376</v>
      </c>
      <c r="K996">
        <v>803114</v>
      </c>
      <c r="L996">
        <v>833895</v>
      </c>
      <c r="M996">
        <v>784865</v>
      </c>
      <c r="N996">
        <v>785645</v>
      </c>
      <c r="O996">
        <v>858315</v>
      </c>
      <c r="P996">
        <v>865788</v>
      </c>
      <c r="Q996">
        <v>763074</v>
      </c>
      <c r="R996">
        <v>935909</v>
      </c>
      <c r="S996">
        <v>661731</v>
      </c>
      <c r="T996">
        <v>760488</v>
      </c>
      <c r="U996">
        <v>846607</v>
      </c>
      <c r="V996">
        <v>746982</v>
      </c>
      <c r="W996">
        <v>780010</v>
      </c>
      <c r="X996">
        <v>790162</v>
      </c>
      <c r="Y996">
        <v>753731</v>
      </c>
      <c r="Z996">
        <v>819132</v>
      </c>
    </row>
    <row r="997" spans="1:26" x14ac:dyDescent="0.35">
      <c r="A997">
        <v>1577</v>
      </c>
      <c r="B997" t="s">
        <v>946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1578</v>
      </c>
      <c r="B998" t="s">
        <v>967</v>
      </c>
      <c r="C998">
        <v>0</v>
      </c>
      <c r="D998">
        <v>40</v>
      </c>
      <c r="E998">
        <v>50</v>
      </c>
      <c r="F998">
        <v>40</v>
      </c>
      <c r="G998">
        <v>40</v>
      </c>
      <c r="H998">
        <v>40</v>
      </c>
      <c r="I998">
        <v>45</v>
      </c>
      <c r="J998">
        <v>40</v>
      </c>
      <c r="K998">
        <v>50</v>
      </c>
      <c r="L998">
        <v>55</v>
      </c>
      <c r="M998">
        <v>40</v>
      </c>
      <c r="N998">
        <v>25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1579</v>
      </c>
      <c r="B999" t="s">
        <v>947</v>
      </c>
      <c r="C999">
        <v>0</v>
      </c>
      <c r="D999">
        <v>8</v>
      </c>
      <c r="E999">
        <v>10</v>
      </c>
      <c r="F999">
        <v>8</v>
      </c>
      <c r="G999">
        <v>8</v>
      </c>
      <c r="H999">
        <v>8</v>
      </c>
      <c r="I999">
        <v>9</v>
      </c>
      <c r="J999">
        <v>8</v>
      </c>
      <c r="K999">
        <v>10</v>
      </c>
      <c r="L999">
        <v>11</v>
      </c>
      <c r="M999">
        <v>8</v>
      </c>
      <c r="N999">
        <v>5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1580</v>
      </c>
      <c r="B1000" t="s">
        <v>948</v>
      </c>
      <c r="C1000">
        <v>0</v>
      </c>
      <c r="D1000">
        <v>8</v>
      </c>
      <c r="E1000">
        <v>10</v>
      </c>
      <c r="F1000">
        <v>8</v>
      </c>
      <c r="G1000">
        <v>8</v>
      </c>
      <c r="H1000">
        <v>8</v>
      </c>
      <c r="I1000">
        <v>9</v>
      </c>
      <c r="J1000">
        <v>8</v>
      </c>
      <c r="K1000">
        <v>10</v>
      </c>
      <c r="L1000">
        <v>11</v>
      </c>
      <c r="M1000">
        <v>8</v>
      </c>
      <c r="N1000">
        <v>5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1581</v>
      </c>
      <c r="B1001" t="s">
        <v>949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1582</v>
      </c>
      <c r="B1002" t="s">
        <v>950</v>
      </c>
      <c r="C1002">
        <v>0</v>
      </c>
      <c r="D1002">
        <v>16</v>
      </c>
      <c r="E1002">
        <v>20</v>
      </c>
      <c r="F1002">
        <v>16</v>
      </c>
      <c r="G1002">
        <v>16</v>
      </c>
      <c r="H1002">
        <v>16</v>
      </c>
      <c r="I1002">
        <v>18</v>
      </c>
      <c r="J1002">
        <v>16</v>
      </c>
      <c r="K1002">
        <v>20</v>
      </c>
      <c r="L1002">
        <v>22</v>
      </c>
      <c r="M1002">
        <v>16</v>
      </c>
      <c r="N1002">
        <v>10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149</v>
      </c>
      <c r="V1002">
        <v>126</v>
      </c>
      <c r="W1002">
        <v>131</v>
      </c>
      <c r="X1002">
        <v>0</v>
      </c>
      <c r="Y1002">
        <v>0</v>
      </c>
      <c r="Z1002">
        <v>89</v>
      </c>
    </row>
    <row r="1003" spans="1:26" x14ac:dyDescent="0.35">
      <c r="A1003">
        <v>1583</v>
      </c>
      <c r="B1003" t="s">
        <v>951</v>
      </c>
      <c r="C1003">
        <v>0</v>
      </c>
      <c r="D1003">
        <v>4</v>
      </c>
      <c r="E1003">
        <v>5</v>
      </c>
      <c r="F1003">
        <v>4</v>
      </c>
      <c r="G1003">
        <v>4</v>
      </c>
      <c r="H1003">
        <v>4</v>
      </c>
      <c r="I1003">
        <v>5</v>
      </c>
      <c r="J1003">
        <v>4</v>
      </c>
      <c r="K1003">
        <v>5</v>
      </c>
      <c r="L1003">
        <v>6</v>
      </c>
      <c r="M1003">
        <v>4</v>
      </c>
      <c r="N1003">
        <v>3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1584</v>
      </c>
      <c r="B1004" t="s">
        <v>952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1585</v>
      </c>
      <c r="B1005" t="s">
        <v>953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1587</v>
      </c>
      <c r="B1006" t="s">
        <v>955</v>
      </c>
      <c r="C1006">
        <v>196894</v>
      </c>
      <c r="D1006">
        <v>185894</v>
      </c>
      <c r="E1006">
        <v>192278</v>
      </c>
      <c r="F1006">
        <v>190000</v>
      </c>
      <c r="G1006">
        <v>177634</v>
      </c>
      <c r="H1006">
        <v>201732</v>
      </c>
      <c r="I1006">
        <v>201587</v>
      </c>
      <c r="J1006">
        <v>193654</v>
      </c>
      <c r="K1006">
        <v>192934</v>
      </c>
      <c r="L1006">
        <v>209537</v>
      </c>
      <c r="M1006">
        <v>205013</v>
      </c>
      <c r="N1006">
        <v>216494</v>
      </c>
      <c r="O1006">
        <v>204017</v>
      </c>
      <c r="P1006">
        <v>180418</v>
      </c>
      <c r="Q1006">
        <v>199874</v>
      </c>
      <c r="R1006">
        <v>342861</v>
      </c>
      <c r="S1006">
        <v>77894</v>
      </c>
      <c r="T1006">
        <v>214543</v>
      </c>
      <c r="U1006">
        <v>238720</v>
      </c>
      <c r="V1006">
        <v>203261</v>
      </c>
      <c r="W1006">
        <v>215874</v>
      </c>
      <c r="X1006">
        <v>219235</v>
      </c>
      <c r="Y1006">
        <v>219553</v>
      </c>
      <c r="Z1006">
        <v>210142</v>
      </c>
    </row>
    <row r="1007" spans="1:26" x14ac:dyDescent="0.35">
      <c r="A1007">
        <v>1588</v>
      </c>
      <c r="B1007" t="s">
        <v>956</v>
      </c>
      <c r="C1007">
        <v>31661</v>
      </c>
      <c r="D1007">
        <v>29695</v>
      </c>
      <c r="E1007">
        <v>29014</v>
      </c>
      <c r="F1007">
        <v>83711</v>
      </c>
      <c r="G1007">
        <v>28051</v>
      </c>
      <c r="H1007">
        <v>29707</v>
      </c>
      <c r="I1007">
        <v>29745</v>
      </c>
      <c r="J1007">
        <v>31516</v>
      </c>
      <c r="K1007">
        <v>29960</v>
      </c>
      <c r="L1007">
        <v>31565</v>
      </c>
      <c r="M1007">
        <v>30123</v>
      </c>
      <c r="N1007">
        <v>30355</v>
      </c>
      <c r="O1007">
        <v>52686</v>
      </c>
      <c r="P1007">
        <v>34484</v>
      </c>
      <c r="Q1007">
        <v>27022</v>
      </c>
      <c r="R1007">
        <v>20361</v>
      </c>
      <c r="S1007">
        <v>18382</v>
      </c>
      <c r="T1007">
        <v>22293</v>
      </c>
      <c r="U1007">
        <v>22676</v>
      </c>
      <c r="V1007">
        <v>24451</v>
      </c>
      <c r="W1007">
        <v>21645</v>
      </c>
      <c r="X1007">
        <v>19911</v>
      </c>
      <c r="Y1007">
        <v>22992</v>
      </c>
      <c r="Z1007">
        <v>20580</v>
      </c>
    </row>
    <row r="1008" spans="1:26" x14ac:dyDescent="0.35">
      <c r="A1008">
        <v>1589</v>
      </c>
      <c r="B1008" t="s">
        <v>957</v>
      </c>
      <c r="C1008">
        <v>312423</v>
      </c>
      <c r="D1008">
        <v>280668</v>
      </c>
      <c r="E1008">
        <v>333054</v>
      </c>
      <c r="F1008">
        <v>276216</v>
      </c>
      <c r="G1008">
        <v>275507</v>
      </c>
      <c r="H1008">
        <v>280919</v>
      </c>
      <c r="I1008">
        <v>283101</v>
      </c>
      <c r="J1008">
        <v>294526</v>
      </c>
      <c r="K1008">
        <v>312585</v>
      </c>
      <c r="L1008">
        <v>324833</v>
      </c>
      <c r="M1008">
        <v>290428</v>
      </c>
      <c r="N1008">
        <v>320462</v>
      </c>
      <c r="O1008">
        <v>245868</v>
      </c>
      <c r="P1008">
        <v>355504</v>
      </c>
      <c r="Q1008">
        <v>265040</v>
      </c>
      <c r="R1008">
        <v>263161</v>
      </c>
      <c r="S1008">
        <v>286554</v>
      </c>
      <c r="T1008">
        <v>243718</v>
      </c>
      <c r="U1008">
        <v>300834</v>
      </c>
      <c r="V1008">
        <v>259231</v>
      </c>
      <c r="W1008">
        <v>289234</v>
      </c>
      <c r="X1008">
        <v>277116</v>
      </c>
      <c r="Y1008">
        <v>306111</v>
      </c>
      <c r="Z1008">
        <v>368188</v>
      </c>
    </row>
    <row r="1009" spans="1:26" x14ac:dyDescent="0.35">
      <c r="A1009">
        <v>1590</v>
      </c>
      <c r="B1009" t="s">
        <v>958</v>
      </c>
      <c r="C1009">
        <v>56514</v>
      </c>
      <c r="D1009">
        <v>44902</v>
      </c>
      <c r="E1009">
        <v>53163</v>
      </c>
      <c r="F1009">
        <v>54903</v>
      </c>
      <c r="G1009">
        <v>39763</v>
      </c>
      <c r="H1009">
        <v>59485</v>
      </c>
      <c r="I1009">
        <v>50976</v>
      </c>
      <c r="J1009">
        <v>48256</v>
      </c>
      <c r="K1009">
        <v>48489</v>
      </c>
      <c r="L1009">
        <v>51777</v>
      </c>
      <c r="M1009">
        <v>62329</v>
      </c>
      <c r="N1009">
        <v>49813</v>
      </c>
      <c r="O1009">
        <v>58500</v>
      </c>
      <c r="P1009">
        <v>46561</v>
      </c>
      <c r="Q1009">
        <v>48050</v>
      </c>
      <c r="R1009">
        <v>57974</v>
      </c>
      <c r="S1009">
        <v>43386</v>
      </c>
      <c r="T1009">
        <v>39025</v>
      </c>
      <c r="U1009">
        <v>63231</v>
      </c>
      <c r="V1009">
        <v>42047</v>
      </c>
      <c r="W1009">
        <v>43357</v>
      </c>
      <c r="X1009">
        <v>55459</v>
      </c>
      <c r="Y1009">
        <v>40139</v>
      </c>
      <c r="Z1009">
        <v>50087</v>
      </c>
    </row>
    <row r="1010" spans="1:26" x14ac:dyDescent="0.35">
      <c r="A1010">
        <v>1591</v>
      </c>
      <c r="B1010" t="s">
        <v>959</v>
      </c>
      <c r="C1010">
        <v>139093</v>
      </c>
      <c r="D1010">
        <v>110346</v>
      </c>
      <c r="E1010">
        <v>113814</v>
      </c>
      <c r="F1010">
        <v>144184</v>
      </c>
      <c r="G1010">
        <v>103612</v>
      </c>
      <c r="H1010">
        <v>112589</v>
      </c>
      <c r="I1010">
        <v>114388</v>
      </c>
      <c r="J1010">
        <v>115781</v>
      </c>
      <c r="K1010">
        <v>116255</v>
      </c>
      <c r="L1010">
        <v>120853</v>
      </c>
      <c r="M1010">
        <v>120832</v>
      </c>
      <c r="N1010">
        <v>113206</v>
      </c>
      <c r="O1010">
        <v>141481</v>
      </c>
      <c r="P1010">
        <v>99017</v>
      </c>
      <c r="Q1010">
        <v>78571</v>
      </c>
      <c r="R1010">
        <v>113956</v>
      </c>
      <c r="S1010">
        <v>93023</v>
      </c>
      <c r="T1010">
        <v>109736</v>
      </c>
      <c r="U1010">
        <v>96097</v>
      </c>
      <c r="V1010">
        <v>103595</v>
      </c>
      <c r="W1010">
        <v>102647</v>
      </c>
      <c r="X1010">
        <v>110576</v>
      </c>
      <c r="Y1010">
        <v>72260</v>
      </c>
      <c r="Z1010">
        <v>76500</v>
      </c>
    </row>
    <row r="1011" spans="1:26" x14ac:dyDescent="0.35">
      <c r="A1011">
        <v>1592</v>
      </c>
      <c r="B1011" t="s">
        <v>960</v>
      </c>
      <c r="C1011">
        <v>155659</v>
      </c>
      <c r="D1011">
        <v>150140</v>
      </c>
      <c r="E1011">
        <v>147880</v>
      </c>
      <c r="F1011">
        <v>143495</v>
      </c>
      <c r="G1011">
        <v>144247</v>
      </c>
      <c r="H1011">
        <v>133191</v>
      </c>
      <c r="I1011">
        <v>121466</v>
      </c>
      <c r="J1011">
        <v>114643</v>
      </c>
      <c r="K1011">
        <v>102891</v>
      </c>
      <c r="L1011">
        <v>95330</v>
      </c>
      <c r="M1011">
        <v>76140</v>
      </c>
      <c r="N1011">
        <v>55315</v>
      </c>
      <c r="O1011">
        <v>153603</v>
      </c>
      <c r="P1011">
        <v>149804</v>
      </c>
      <c r="Q1011">
        <v>144517</v>
      </c>
      <c r="R1011">
        <v>137595</v>
      </c>
      <c r="S1011">
        <v>142491</v>
      </c>
      <c r="T1011">
        <v>131173</v>
      </c>
      <c r="U1011">
        <v>125050</v>
      </c>
      <c r="V1011">
        <v>114397</v>
      </c>
      <c r="W1011">
        <v>107253</v>
      </c>
      <c r="X1011">
        <v>107865</v>
      </c>
      <c r="Y1011">
        <v>92677</v>
      </c>
      <c r="Z1011">
        <v>93635</v>
      </c>
    </row>
    <row r="1012" spans="1:26" x14ac:dyDescent="0.35">
      <c r="A1012">
        <v>1593</v>
      </c>
      <c r="B1012" t="s">
        <v>589</v>
      </c>
      <c r="C1012">
        <v>10</v>
      </c>
      <c r="D1012">
        <v>10</v>
      </c>
      <c r="E1012">
        <v>10</v>
      </c>
      <c r="F1012">
        <v>10</v>
      </c>
      <c r="G1012">
        <v>10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9</v>
      </c>
      <c r="P1012">
        <v>15</v>
      </c>
      <c r="Q1012">
        <v>12</v>
      </c>
      <c r="R1012">
        <v>12</v>
      </c>
      <c r="S1012">
        <v>11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1594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1596</v>
      </c>
      <c r="B1014" t="s">
        <v>590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35">
      <c r="A1015">
        <v>1598</v>
      </c>
      <c r="B1015" t="s">
        <v>591</v>
      </c>
      <c r="C1015">
        <v>111</v>
      </c>
      <c r="D1015">
        <v>111</v>
      </c>
      <c r="E1015">
        <v>571</v>
      </c>
      <c r="F1015">
        <v>560</v>
      </c>
      <c r="G1015">
        <v>545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69</v>
      </c>
      <c r="P1015">
        <v>73</v>
      </c>
      <c r="Q1015">
        <v>400</v>
      </c>
      <c r="R1015">
        <v>448</v>
      </c>
      <c r="S1015">
        <v>400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1599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1600</v>
      </c>
      <c r="B1017" t="s">
        <v>962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1601</v>
      </c>
      <c r="B1018" t="s">
        <v>963</v>
      </c>
      <c r="C1018">
        <v>8083</v>
      </c>
      <c r="D1018">
        <v>8083</v>
      </c>
      <c r="E1018">
        <v>8083</v>
      </c>
      <c r="F1018">
        <v>8083</v>
      </c>
      <c r="G1018">
        <v>8083</v>
      </c>
      <c r="H1018">
        <v>8094</v>
      </c>
      <c r="I1018">
        <v>8083</v>
      </c>
      <c r="J1018">
        <v>8083</v>
      </c>
      <c r="K1018">
        <v>8083</v>
      </c>
      <c r="L1018">
        <v>8094</v>
      </c>
      <c r="M1018">
        <v>8094</v>
      </c>
      <c r="N1018">
        <v>8094</v>
      </c>
      <c r="O1018">
        <v>5720</v>
      </c>
      <c r="P1018">
        <v>5432</v>
      </c>
      <c r="Q1018">
        <v>5498</v>
      </c>
      <c r="R1018">
        <v>4376</v>
      </c>
      <c r="S1018">
        <v>4189</v>
      </c>
      <c r="T1018">
        <v>3633</v>
      </c>
      <c r="U1018">
        <v>4614</v>
      </c>
      <c r="V1018">
        <v>1032</v>
      </c>
      <c r="W1018">
        <v>6647</v>
      </c>
      <c r="X1018">
        <v>2993</v>
      </c>
      <c r="Y1018">
        <v>7114</v>
      </c>
      <c r="Z1018">
        <v>698</v>
      </c>
    </row>
    <row r="1019" spans="1:26" x14ac:dyDescent="0.35">
      <c r="A1019">
        <v>1602</v>
      </c>
      <c r="B1019" t="s">
        <v>964</v>
      </c>
      <c r="C1019">
        <v>68712</v>
      </c>
      <c r="D1019">
        <v>58269</v>
      </c>
      <c r="E1019">
        <v>52921</v>
      </c>
      <c r="F1019">
        <v>42774</v>
      </c>
      <c r="G1019">
        <v>42395</v>
      </c>
      <c r="H1019">
        <v>38293</v>
      </c>
      <c r="I1019">
        <v>37908</v>
      </c>
      <c r="J1019">
        <v>37908</v>
      </c>
      <c r="K1019">
        <v>37908</v>
      </c>
      <c r="L1019">
        <v>37908</v>
      </c>
      <c r="M1019">
        <v>37908</v>
      </c>
      <c r="N1019">
        <v>37908</v>
      </c>
      <c r="O1019">
        <v>68712</v>
      </c>
      <c r="P1019">
        <v>58269</v>
      </c>
      <c r="Q1019">
        <v>52921</v>
      </c>
      <c r="R1019">
        <v>42774</v>
      </c>
      <c r="S1019">
        <v>42395</v>
      </c>
      <c r="T1019">
        <v>38293</v>
      </c>
      <c r="U1019">
        <v>37908</v>
      </c>
      <c r="V1019">
        <v>37908</v>
      </c>
      <c r="W1019">
        <v>37908</v>
      </c>
      <c r="X1019">
        <v>37908</v>
      </c>
      <c r="Y1019">
        <v>37908</v>
      </c>
      <c r="Z1019">
        <v>37908</v>
      </c>
    </row>
    <row r="1020" spans="1:26" x14ac:dyDescent="0.35">
      <c r="A1020">
        <v>1604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1605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1606</v>
      </c>
      <c r="B1022" t="s">
        <v>755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1607</v>
      </c>
      <c r="B1023" t="s">
        <v>755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1609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1610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35">
      <c r="A1026">
        <v>1611</v>
      </c>
      <c r="B1026" t="s">
        <v>631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1612</v>
      </c>
      <c r="B1027" t="s">
        <v>631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1613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1614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1615</v>
      </c>
      <c r="B1030" t="s">
        <v>357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1617</v>
      </c>
      <c r="B1031" t="s">
        <v>357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1619</v>
      </c>
      <c r="B1032" t="s">
        <v>591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1620</v>
      </c>
      <c r="B1033" t="s">
        <v>591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1622</v>
      </c>
      <c r="B1034" t="s">
        <v>590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1623</v>
      </c>
      <c r="B1035" t="s">
        <v>589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1624</v>
      </c>
      <c r="B1036" t="s">
        <v>589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1625</v>
      </c>
      <c r="B1037" t="s">
        <v>866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1626</v>
      </c>
      <c r="B1038" t="s">
        <v>870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1627</v>
      </c>
      <c r="B1039" t="s">
        <v>939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1628</v>
      </c>
      <c r="B1040" t="s">
        <v>589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1629</v>
      </c>
      <c r="B1041" t="s">
        <v>590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1630</v>
      </c>
      <c r="B1042" t="s">
        <v>591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1635</v>
      </c>
      <c r="B1043" t="s">
        <v>869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3</v>
      </c>
      <c r="P1043">
        <v>3</v>
      </c>
      <c r="Q1043">
        <v>4</v>
      </c>
      <c r="R1043">
        <v>4</v>
      </c>
      <c r="S1043">
        <v>3</v>
      </c>
      <c r="T1043">
        <v>3</v>
      </c>
      <c r="U1043">
        <v>4</v>
      </c>
      <c r="V1043">
        <v>5</v>
      </c>
      <c r="W1043">
        <v>4</v>
      </c>
      <c r="X1043">
        <v>4</v>
      </c>
      <c r="Y1043">
        <v>5</v>
      </c>
      <c r="Z1043">
        <v>4</v>
      </c>
    </row>
    <row r="1044" spans="1:26" x14ac:dyDescent="0.35">
      <c r="A1044">
        <v>1637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35">
      <c r="A1045">
        <v>1638</v>
      </c>
      <c r="B1045" t="s">
        <v>868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35">
      <c r="A1046">
        <v>1639</v>
      </c>
      <c r="B1046" t="s">
        <v>939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1640</v>
      </c>
      <c r="B1047" t="s">
        <v>968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1641</v>
      </c>
      <c r="B1048" t="s">
        <v>969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1642</v>
      </c>
      <c r="B1049" t="s">
        <v>970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1643</v>
      </c>
      <c r="B1050" t="s">
        <v>971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1647</v>
      </c>
      <c r="B1051" t="s">
        <v>972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1653</v>
      </c>
      <c r="B1052" t="s">
        <v>648</v>
      </c>
      <c r="C1052">
        <v>299747</v>
      </c>
      <c r="D1052">
        <v>330406</v>
      </c>
      <c r="E1052">
        <v>284637</v>
      </c>
      <c r="F1052">
        <v>293694</v>
      </c>
      <c r="G1052">
        <v>557152</v>
      </c>
      <c r="H1052">
        <v>392757</v>
      </c>
      <c r="I1052">
        <v>345419</v>
      </c>
      <c r="J1052">
        <v>357677</v>
      </c>
      <c r="K1052">
        <v>270990</v>
      </c>
      <c r="L1052">
        <v>676689</v>
      </c>
      <c r="M1052">
        <v>327656</v>
      </c>
      <c r="N1052">
        <v>314946</v>
      </c>
      <c r="O1052">
        <v>310483</v>
      </c>
      <c r="P1052">
        <v>328025</v>
      </c>
      <c r="Q1052">
        <v>220037</v>
      </c>
      <c r="R1052">
        <v>238878</v>
      </c>
      <c r="S1052">
        <v>317089</v>
      </c>
      <c r="T1052">
        <v>308550</v>
      </c>
      <c r="U1052">
        <v>344989</v>
      </c>
      <c r="V1052">
        <v>263740</v>
      </c>
      <c r="W1052">
        <v>258209</v>
      </c>
      <c r="X1052">
        <v>451381</v>
      </c>
      <c r="Y1052">
        <v>356183</v>
      </c>
      <c r="Z1052">
        <v>273282</v>
      </c>
    </row>
    <row r="1053" spans="1:26" x14ac:dyDescent="0.35">
      <c r="A1053">
        <v>1654</v>
      </c>
      <c r="B1053" t="s">
        <v>647</v>
      </c>
      <c r="C1053">
        <v>12</v>
      </c>
      <c r="D1053">
        <v>12</v>
      </c>
      <c r="E1053">
        <v>12</v>
      </c>
      <c r="F1053">
        <v>12</v>
      </c>
      <c r="G1053">
        <v>12</v>
      </c>
      <c r="H1053">
        <v>12</v>
      </c>
      <c r="I1053">
        <v>12</v>
      </c>
      <c r="J1053">
        <v>12</v>
      </c>
      <c r="K1053">
        <v>12</v>
      </c>
      <c r="L1053">
        <v>12</v>
      </c>
      <c r="M1053">
        <v>12</v>
      </c>
      <c r="N1053">
        <v>12</v>
      </c>
      <c r="O1053">
        <v>13</v>
      </c>
      <c r="P1053">
        <v>19</v>
      </c>
      <c r="Q1053">
        <v>21</v>
      </c>
      <c r="R1053">
        <v>13</v>
      </c>
      <c r="S1053">
        <v>18</v>
      </c>
      <c r="T1053">
        <v>10</v>
      </c>
      <c r="U1053">
        <v>14</v>
      </c>
      <c r="V1053">
        <v>9</v>
      </c>
      <c r="W1053">
        <v>6</v>
      </c>
      <c r="X1053">
        <v>7</v>
      </c>
      <c r="Y1053">
        <v>6</v>
      </c>
      <c r="Z1053">
        <v>10</v>
      </c>
    </row>
    <row r="1054" spans="1:26" x14ac:dyDescent="0.35">
      <c r="A1054">
        <v>1655</v>
      </c>
      <c r="B1054" t="s">
        <v>649</v>
      </c>
      <c r="C1054">
        <v>8</v>
      </c>
      <c r="D1054">
        <v>3</v>
      </c>
      <c r="E1054">
        <v>13</v>
      </c>
      <c r="F1054">
        <v>13</v>
      </c>
      <c r="G1054">
        <v>13</v>
      </c>
      <c r="H1054">
        <v>13</v>
      </c>
      <c r="I1054">
        <v>12</v>
      </c>
      <c r="J1054">
        <v>12</v>
      </c>
      <c r="K1054">
        <v>12</v>
      </c>
      <c r="L1054">
        <v>12</v>
      </c>
      <c r="M1054">
        <v>12</v>
      </c>
      <c r="N1054">
        <v>12</v>
      </c>
      <c r="O1054">
        <v>8</v>
      </c>
      <c r="P1054">
        <v>3</v>
      </c>
      <c r="Q1054">
        <v>8</v>
      </c>
      <c r="R1054">
        <v>11</v>
      </c>
      <c r="S1054">
        <v>18</v>
      </c>
      <c r="T1054">
        <v>18</v>
      </c>
      <c r="U1054">
        <v>14</v>
      </c>
      <c r="V1054">
        <v>21</v>
      </c>
      <c r="W1054">
        <v>34</v>
      </c>
      <c r="X1054">
        <v>107</v>
      </c>
      <c r="Y1054">
        <v>11</v>
      </c>
      <c r="Z1054">
        <v>26</v>
      </c>
    </row>
    <row r="1055" spans="1:26" x14ac:dyDescent="0.35">
      <c r="A1055">
        <v>1656</v>
      </c>
      <c r="B1055" t="s">
        <v>979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1657</v>
      </c>
      <c r="B1056" t="s">
        <v>980</v>
      </c>
      <c r="C1056">
        <v>519</v>
      </c>
      <c r="D1056">
        <v>519</v>
      </c>
      <c r="E1056">
        <v>519</v>
      </c>
      <c r="F1056">
        <v>519</v>
      </c>
      <c r="G1056">
        <v>519</v>
      </c>
      <c r="H1056">
        <v>520</v>
      </c>
      <c r="I1056">
        <v>519</v>
      </c>
      <c r="J1056">
        <v>519</v>
      </c>
      <c r="K1056">
        <v>519</v>
      </c>
      <c r="L1056">
        <v>520</v>
      </c>
      <c r="M1056">
        <v>520</v>
      </c>
      <c r="N1056">
        <v>520</v>
      </c>
      <c r="O1056">
        <v>3174</v>
      </c>
      <c r="P1056">
        <v>1220</v>
      </c>
      <c r="Q1056">
        <v>1598</v>
      </c>
      <c r="R1056">
        <v>706</v>
      </c>
      <c r="S1056">
        <v>789</v>
      </c>
      <c r="T1056">
        <v>694</v>
      </c>
      <c r="U1056">
        <v>1440</v>
      </c>
      <c r="V1056">
        <v>959</v>
      </c>
      <c r="W1056">
        <v>1159</v>
      </c>
      <c r="X1056">
        <v>889</v>
      </c>
      <c r="Y1056">
        <v>985</v>
      </c>
      <c r="Z1056">
        <v>959</v>
      </c>
    </row>
    <row r="1057" spans="1:26" x14ac:dyDescent="0.35">
      <c r="A1057">
        <v>1658</v>
      </c>
      <c r="B1057" t="s">
        <v>981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12</v>
      </c>
      <c r="P1057">
        <v>19</v>
      </c>
      <c r="Q1057">
        <v>19</v>
      </c>
      <c r="R1057">
        <v>15</v>
      </c>
      <c r="S1057">
        <v>20</v>
      </c>
      <c r="T1057">
        <v>25</v>
      </c>
      <c r="U1057">
        <v>19</v>
      </c>
      <c r="V1057">
        <v>15</v>
      </c>
      <c r="W1057">
        <v>17</v>
      </c>
      <c r="X1057">
        <v>17</v>
      </c>
      <c r="Y1057">
        <v>22</v>
      </c>
      <c r="Z1057">
        <v>33</v>
      </c>
    </row>
    <row r="1058" spans="1:26" x14ac:dyDescent="0.35">
      <c r="A1058">
        <v>1659</v>
      </c>
      <c r="B1058" t="s">
        <v>982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1660</v>
      </c>
      <c r="B1059" t="s">
        <v>983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1661</v>
      </c>
      <c r="B1060" t="s">
        <v>984</v>
      </c>
      <c r="C1060">
        <v>9</v>
      </c>
      <c r="D1060">
        <v>9</v>
      </c>
      <c r="E1060">
        <v>7</v>
      </c>
      <c r="F1060">
        <v>7</v>
      </c>
      <c r="G1060">
        <v>7</v>
      </c>
      <c r="H1060">
        <v>7</v>
      </c>
      <c r="I1060">
        <v>7</v>
      </c>
      <c r="J1060">
        <v>7</v>
      </c>
      <c r="K1060">
        <v>7</v>
      </c>
      <c r="L1060">
        <v>7</v>
      </c>
      <c r="M1060">
        <v>7</v>
      </c>
      <c r="N1060">
        <v>7</v>
      </c>
      <c r="O1060">
        <v>9</v>
      </c>
      <c r="P1060">
        <v>9</v>
      </c>
      <c r="Q1060">
        <v>7</v>
      </c>
      <c r="R1060">
        <v>7</v>
      </c>
      <c r="S1060">
        <v>7</v>
      </c>
      <c r="T1060">
        <v>7</v>
      </c>
      <c r="U1060">
        <v>7</v>
      </c>
      <c r="V1060">
        <v>7</v>
      </c>
      <c r="W1060">
        <v>8</v>
      </c>
      <c r="X1060">
        <v>8</v>
      </c>
      <c r="Y1060">
        <v>8</v>
      </c>
      <c r="Z1060">
        <v>0</v>
      </c>
    </row>
    <row r="1061" spans="1:26" x14ac:dyDescent="0.35">
      <c r="A1061">
        <v>1662</v>
      </c>
      <c r="B1061" t="s">
        <v>985</v>
      </c>
      <c r="C1061">
        <v>29</v>
      </c>
      <c r="D1061">
        <v>29</v>
      </c>
      <c r="E1061">
        <v>8</v>
      </c>
      <c r="F1061">
        <v>8</v>
      </c>
      <c r="G1061">
        <v>8</v>
      </c>
      <c r="H1061">
        <v>8</v>
      </c>
      <c r="I1061">
        <v>8</v>
      </c>
      <c r="J1061">
        <v>8</v>
      </c>
      <c r="K1061">
        <v>8</v>
      </c>
      <c r="L1061">
        <v>8</v>
      </c>
      <c r="M1061">
        <v>8</v>
      </c>
      <c r="N1061">
        <v>8</v>
      </c>
      <c r="O1061">
        <v>7</v>
      </c>
      <c r="P1061">
        <v>3</v>
      </c>
      <c r="Q1061">
        <v>4</v>
      </c>
      <c r="R1061">
        <v>2</v>
      </c>
      <c r="S1061">
        <v>11</v>
      </c>
      <c r="T1061">
        <v>2</v>
      </c>
      <c r="U1061">
        <v>6</v>
      </c>
      <c r="V1061">
        <v>3</v>
      </c>
      <c r="W1061">
        <v>13</v>
      </c>
      <c r="X1061">
        <v>25</v>
      </c>
      <c r="Y1061">
        <v>7</v>
      </c>
      <c r="Z1061">
        <v>0</v>
      </c>
    </row>
    <row r="1062" spans="1:26" x14ac:dyDescent="0.35">
      <c r="A1062">
        <v>1663</v>
      </c>
      <c r="B1062" t="s">
        <v>1009</v>
      </c>
      <c r="C1062">
        <v>96</v>
      </c>
      <c r="D1062">
        <v>96</v>
      </c>
      <c r="E1062">
        <v>89</v>
      </c>
      <c r="F1062">
        <v>50</v>
      </c>
      <c r="G1062">
        <v>50</v>
      </c>
      <c r="H1062">
        <v>50</v>
      </c>
      <c r="I1062">
        <v>50</v>
      </c>
      <c r="J1062">
        <v>50</v>
      </c>
      <c r="K1062">
        <v>50</v>
      </c>
      <c r="L1062">
        <v>50</v>
      </c>
      <c r="M1062">
        <v>50</v>
      </c>
      <c r="N1062">
        <v>50</v>
      </c>
      <c r="O1062">
        <v>211</v>
      </c>
      <c r="P1062">
        <v>163</v>
      </c>
      <c r="Q1062">
        <v>185</v>
      </c>
      <c r="R1062">
        <v>79</v>
      </c>
      <c r="S1062">
        <v>164</v>
      </c>
      <c r="T1062">
        <v>117</v>
      </c>
      <c r="U1062">
        <v>167</v>
      </c>
      <c r="V1062">
        <v>119</v>
      </c>
      <c r="W1062">
        <v>115</v>
      </c>
      <c r="X1062">
        <v>199</v>
      </c>
      <c r="Y1062">
        <v>118</v>
      </c>
      <c r="Z1062">
        <v>0</v>
      </c>
    </row>
    <row r="1063" spans="1:26" x14ac:dyDescent="0.35">
      <c r="A1063">
        <v>1664</v>
      </c>
      <c r="B1063" t="s">
        <v>986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1665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8</v>
      </c>
      <c r="W1064">
        <v>8</v>
      </c>
      <c r="X1064">
        <v>8</v>
      </c>
      <c r="Y1064">
        <v>8</v>
      </c>
      <c r="Z1064">
        <v>8</v>
      </c>
    </row>
    <row r="1065" spans="1:26" x14ac:dyDescent="0.35">
      <c r="A1065">
        <v>1666</v>
      </c>
      <c r="B1065" t="s">
        <v>987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1667</v>
      </c>
      <c r="B1066" t="s">
        <v>987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8</v>
      </c>
      <c r="W1066">
        <v>8</v>
      </c>
      <c r="X1066">
        <v>8</v>
      </c>
      <c r="Y1066">
        <v>8</v>
      </c>
      <c r="Z1066">
        <v>8</v>
      </c>
    </row>
    <row r="1067" spans="1:26" x14ac:dyDescent="0.35">
      <c r="A1067">
        <v>1668</v>
      </c>
      <c r="B1067" t="s">
        <v>987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8</v>
      </c>
      <c r="W1067">
        <v>8</v>
      </c>
      <c r="X1067">
        <v>8</v>
      </c>
      <c r="Y1067">
        <v>8</v>
      </c>
      <c r="Z1067">
        <v>0</v>
      </c>
    </row>
    <row r="1068" spans="1:26" x14ac:dyDescent="0.35">
      <c r="A1068">
        <v>1669</v>
      </c>
      <c r="B1068" t="s">
        <v>988</v>
      </c>
      <c r="C1068">
        <v>8</v>
      </c>
      <c r="D1068">
        <v>8</v>
      </c>
      <c r="E1068">
        <v>8</v>
      </c>
      <c r="F1068">
        <v>8</v>
      </c>
      <c r="G1068">
        <v>8</v>
      </c>
      <c r="H1068">
        <v>8</v>
      </c>
      <c r="I1068">
        <v>8</v>
      </c>
      <c r="J1068">
        <v>8</v>
      </c>
      <c r="K1068">
        <v>8</v>
      </c>
      <c r="L1068">
        <v>8</v>
      </c>
      <c r="M1068">
        <v>8</v>
      </c>
      <c r="N1068">
        <v>8</v>
      </c>
      <c r="O1068">
        <v>8</v>
      </c>
      <c r="P1068">
        <v>8</v>
      </c>
      <c r="Q1068">
        <v>8</v>
      </c>
      <c r="R1068">
        <v>8</v>
      </c>
      <c r="S1068">
        <v>8</v>
      </c>
      <c r="T1068">
        <v>8</v>
      </c>
      <c r="U1068">
        <v>8</v>
      </c>
      <c r="V1068">
        <v>8</v>
      </c>
      <c r="W1068">
        <v>8</v>
      </c>
      <c r="X1068">
        <v>8</v>
      </c>
      <c r="Y1068">
        <v>8</v>
      </c>
      <c r="Z1068">
        <v>8</v>
      </c>
    </row>
    <row r="1069" spans="1:26" x14ac:dyDescent="0.35">
      <c r="A1069">
        <v>1670</v>
      </c>
      <c r="B1069" t="s">
        <v>988</v>
      </c>
      <c r="C1069">
        <v>8</v>
      </c>
      <c r="D1069">
        <v>8</v>
      </c>
      <c r="E1069">
        <v>8</v>
      </c>
      <c r="F1069">
        <v>8</v>
      </c>
      <c r="G1069">
        <v>8</v>
      </c>
      <c r="H1069">
        <v>8</v>
      </c>
      <c r="I1069">
        <v>8</v>
      </c>
      <c r="J1069">
        <v>8</v>
      </c>
      <c r="K1069">
        <v>8</v>
      </c>
      <c r="L1069">
        <v>8</v>
      </c>
      <c r="M1069">
        <v>8</v>
      </c>
      <c r="N1069">
        <v>8</v>
      </c>
      <c r="O1069">
        <v>8</v>
      </c>
      <c r="P1069">
        <v>8</v>
      </c>
      <c r="Q1069">
        <v>8</v>
      </c>
      <c r="R1069">
        <v>8</v>
      </c>
      <c r="S1069">
        <v>8</v>
      </c>
      <c r="T1069">
        <v>8</v>
      </c>
      <c r="U1069">
        <v>8</v>
      </c>
      <c r="V1069">
        <v>8</v>
      </c>
      <c r="W1069">
        <v>8</v>
      </c>
      <c r="X1069">
        <v>8</v>
      </c>
      <c r="Y1069">
        <v>8</v>
      </c>
      <c r="Z1069">
        <v>8</v>
      </c>
    </row>
    <row r="1070" spans="1:26" x14ac:dyDescent="0.35">
      <c r="A1070">
        <v>1671</v>
      </c>
      <c r="B1070" t="s">
        <v>939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1672</v>
      </c>
      <c r="B1071" t="s">
        <v>989</v>
      </c>
      <c r="C1071">
        <v>5</v>
      </c>
      <c r="D1071">
        <v>5</v>
      </c>
      <c r="E1071">
        <v>5</v>
      </c>
      <c r="F1071">
        <v>5</v>
      </c>
      <c r="G1071">
        <v>5</v>
      </c>
      <c r="H1071">
        <v>5</v>
      </c>
      <c r="I1071">
        <v>5</v>
      </c>
      <c r="J1071">
        <v>5</v>
      </c>
      <c r="K1071">
        <v>5</v>
      </c>
      <c r="L1071">
        <v>5</v>
      </c>
      <c r="M1071">
        <v>5</v>
      </c>
      <c r="N1071">
        <v>0</v>
      </c>
      <c r="O1071">
        <v>5</v>
      </c>
      <c r="P1071">
        <v>5</v>
      </c>
      <c r="Q1071">
        <v>5</v>
      </c>
      <c r="R1071">
        <v>5</v>
      </c>
      <c r="S1071">
        <v>5</v>
      </c>
      <c r="T1071">
        <v>5</v>
      </c>
      <c r="U1071">
        <v>5</v>
      </c>
      <c r="V1071">
        <v>5</v>
      </c>
      <c r="W1071">
        <v>6</v>
      </c>
      <c r="X1071">
        <v>6</v>
      </c>
      <c r="Y1071">
        <v>6</v>
      </c>
      <c r="Z1071">
        <v>0</v>
      </c>
    </row>
    <row r="1072" spans="1:26" x14ac:dyDescent="0.35">
      <c r="A1072">
        <v>1673</v>
      </c>
      <c r="B1072" t="s">
        <v>989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1674</v>
      </c>
      <c r="B1073" t="s">
        <v>998</v>
      </c>
      <c r="C1073">
        <v>8500</v>
      </c>
      <c r="D1073">
        <v>8500</v>
      </c>
      <c r="E1073">
        <v>8500</v>
      </c>
      <c r="F1073">
        <v>8500</v>
      </c>
      <c r="G1073">
        <v>8500</v>
      </c>
      <c r="H1073">
        <v>8500</v>
      </c>
      <c r="I1073">
        <v>8500</v>
      </c>
      <c r="J1073">
        <v>8500</v>
      </c>
      <c r="K1073">
        <v>8500</v>
      </c>
      <c r="L1073">
        <v>8500</v>
      </c>
      <c r="M1073">
        <v>8500</v>
      </c>
      <c r="N1073">
        <v>8500</v>
      </c>
      <c r="O1073">
        <v>2138</v>
      </c>
      <c r="P1073">
        <v>25497</v>
      </c>
      <c r="Q1073">
        <v>1430</v>
      </c>
      <c r="R1073">
        <v>36730</v>
      </c>
      <c r="S1073">
        <v>5002</v>
      </c>
      <c r="T1073">
        <v>19011</v>
      </c>
      <c r="U1073">
        <v>1982</v>
      </c>
      <c r="V1073">
        <v>13017</v>
      </c>
      <c r="W1073">
        <v>9235</v>
      </c>
      <c r="X1073">
        <v>31798</v>
      </c>
      <c r="Y1073">
        <v>24839</v>
      </c>
      <c r="Z1073">
        <v>5839</v>
      </c>
    </row>
    <row r="1074" spans="1:26" x14ac:dyDescent="0.35">
      <c r="A1074">
        <v>1675</v>
      </c>
      <c r="B1074" t="s">
        <v>999</v>
      </c>
      <c r="C1074">
        <v>8500</v>
      </c>
      <c r="D1074">
        <v>8500</v>
      </c>
      <c r="E1074">
        <v>8500</v>
      </c>
      <c r="F1074">
        <v>8500</v>
      </c>
      <c r="G1074">
        <v>8500</v>
      </c>
      <c r="H1074">
        <v>8500</v>
      </c>
      <c r="I1074">
        <v>8500</v>
      </c>
      <c r="J1074">
        <v>8500</v>
      </c>
      <c r="K1074">
        <v>8500</v>
      </c>
      <c r="L1074">
        <v>8500</v>
      </c>
      <c r="M1074">
        <v>8500</v>
      </c>
      <c r="N1074">
        <v>8500</v>
      </c>
      <c r="O1074">
        <v>-631</v>
      </c>
      <c r="P1074">
        <v>929</v>
      </c>
      <c r="Q1074">
        <v>665</v>
      </c>
      <c r="R1074">
        <v>1022</v>
      </c>
      <c r="S1074">
        <v>0</v>
      </c>
      <c r="T1074">
        <v>38</v>
      </c>
      <c r="U1074">
        <v>164</v>
      </c>
      <c r="V1074">
        <v>3001</v>
      </c>
      <c r="W1074">
        <v>688</v>
      </c>
      <c r="X1074">
        <v>950</v>
      </c>
      <c r="Y1074">
        <v>5406</v>
      </c>
      <c r="Z1074">
        <v>0</v>
      </c>
    </row>
    <row r="1075" spans="1:26" x14ac:dyDescent="0.35">
      <c r="A1075">
        <v>1676</v>
      </c>
      <c r="B1075" t="s">
        <v>998</v>
      </c>
      <c r="C1075">
        <v>10000</v>
      </c>
      <c r="D1075">
        <v>10000</v>
      </c>
      <c r="E1075">
        <v>10000</v>
      </c>
      <c r="F1075">
        <v>10000</v>
      </c>
      <c r="G1075">
        <v>10000</v>
      </c>
      <c r="H1075">
        <v>10000</v>
      </c>
      <c r="I1075">
        <v>10000</v>
      </c>
      <c r="J1075">
        <v>10000</v>
      </c>
      <c r="K1075">
        <v>10000</v>
      </c>
      <c r="L1075">
        <v>10000</v>
      </c>
      <c r="M1075">
        <v>10000</v>
      </c>
      <c r="N1075">
        <v>10000</v>
      </c>
      <c r="O1075">
        <v>2588</v>
      </c>
      <c r="P1075">
        <v>0</v>
      </c>
      <c r="Q1075">
        <v>0</v>
      </c>
      <c r="R1075">
        <v>0</v>
      </c>
      <c r="S1075">
        <v>13698</v>
      </c>
      <c r="T1075">
        <v>2840</v>
      </c>
      <c r="U1075">
        <v>1700</v>
      </c>
      <c r="V1075">
        <v>0</v>
      </c>
      <c r="W1075">
        <v>0</v>
      </c>
      <c r="X1075">
        <v>0</v>
      </c>
      <c r="Y1075">
        <v>1560</v>
      </c>
      <c r="Z1075">
        <v>1652</v>
      </c>
    </row>
    <row r="1076" spans="1:26" x14ac:dyDescent="0.35">
      <c r="A1076">
        <v>1677</v>
      </c>
      <c r="B1076" t="s">
        <v>999</v>
      </c>
      <c r="C1076">
        <v>10000</v>
      </c>
      <c r="D1076">
        <v>10000</v>
      </c>
      <c r="E1076">
        <v>10000</v>
      </c>
      <c r="F1076">
        <v>10000</v>
      </c>
      <c r="G1076">
        <v>10000</v>
      </c>
      <c r="H1076">
        <v>10000</v>
      </c>
      <c r="I1076">
        <v>10000</v>
      </c>
      <c r="J1076">
        <v>10000</v>
      </c>
      <c r="K1076">
        <v>10000</v>
      </c>
      <c r="L1076">
        <v>10000</v>
      </c>
      <c r="M1076">
        <v>10000</v>
      </c>
      <c r="N1076">
        <v>10000</v>
      </c>
      <c r="O1076">
        <v>1600</v>
      </c>
      <c r="P1076">
        <v>0</v>
      </c>
      <c r="Q1076">
        <v>1300</v>
      </c>
      <c r="R1076">
        <v>170</v>
      </c>
      <c r="S1076">
        <v>4275</v>
      </c>
      <c r="T1076">
        <v>7234</v>
      </c>
      <c r="U1076">
        <v>600</v>
      </c>
      <c r="V1076">
        <v>650</v>
      </c>
      <c r="W1076">
        <v>150</v>
      </c>
      <c r="X1076">
        <v>650</v>
      </c>
      <c r="Y1076">
        <v>5200</v>
      </c>
      <c r="Z1076">
        <v>10650</v>
      </c>
    </row>
    <row r="1077" spans="1:26" x14ac:dyDescent="0.35">
      <c r="A1077">
        <v>1678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1679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1680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1681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1682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1683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35">
      <c r="A1083">
        <v>1684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35">
      <c r="A1084">
        <v>1685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1686</v>
      </c>
      <c r="B1085" t="s">
        <v>998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1687</v>
      </c>
      <c r="B1086" t="s">
        <v>999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1688</v>
      </c>
      <c r="B1087" t="s">
        <v>998</v>
      </c>
      <c r="C1087">
        <v>10000</v>
      </c>
      <c r="D1087">
        <v>10000</v>
      </c>
      <c r="E1087">
        <v>10000</v>
      </c>
      <c r="F1087">
        <v>10000</v>
      </c>
      <c r="G1087">
        <v>10000</v>
      </c>
      <c r="H1087">
        <v>10000</v>
      </c>
      <c r="I1087">
        <v>10000</v>
      </c>
      <c r="J1087">
        <v>10000</v>
      </c>
      <c r="K1087">
        <v>10000</v>
      </c>
      <c r="L1087">
        <v>10000</v>
      </c>
      <c r="M1087">
        <v>10000</v>
      </c>
      <c r="N1087">
        <v>10000</v>
      </c>
      <c r="O1087">
        <v>24089</v>
      </c>
      <c r="P1087">
        <v>871</v>
      </c>
      <c r="Q1087">
        <v>1543</v>
      </c>
      <c r="R1087">
        <v>9690</v>
      </c>
      <c r="S1087">
        <v>250</v>
      </c>
      <c r="T1087">
        <v>0</v>
      </c>
      <c r="U1087">
        <v>0</v>
      </c>
      <c r="V1087">
        <v>0</v>
      </c>
      <c r="W1087">
        <v>600</v>
      </c>
      <c r="X1087">
        <v>0</v>
      </c>
      <c r="Y1087">
        <v>0</v>
      </c>
      <c r="Z1087">
        <v>0</v>
      </c>
    </row>
    <row r="1088" spans="1:26" x14ac:dyDescent="0.35">
      <c r="A1088">
        <v>1689</v>
      </c>
      <c r="B1088" t="s">
        <v>999</v>
      </c>
      <c r="C1088">
        <v>10000</v>
      </c>
      <c r="D1088">
        <v>10000</v>
      </c>
      <c r="E1088">
        <v>10000</v>
      </c>
      <c r="F1088">
        <v>10000</v>
      </c>
      <c r="G1088">
        <v>10000</v>
      </c>
      <c r="H1088">
        <v>10000</v>
      </c>
      <c r="I1088">
        <v>10000</v>
      </c>
      <c r="J1088">
        <v>10000</v>
      </c>
      <c r="K1088">
        <v>10000</v>
      </c>
      <c r="L1088">
        <v>10000</v>
      </c>
      <c r="M1088">
        <v>10000</v>
      </c>
      <c r="N1088">
        <v>10000</v>
      </c>
      <c r="O1088">
        <v>1280</v>
      </c>
      <c r="P1088">
        <v>2405</v>
      </c>
      <c r="Q1088">
        <v>0</v>
      </c>
      <c r="R1088">
        <v>0</v>
      </c>
      <c r="S1088">
        <v>10725</v>
      </c>
      <c r="T1088">
        <v>0</v>
      </c>
      <c r="U1088">
        <v>3240</v>
      </c>
      <c r="V1088">
        <v>0</v>
      </c>
      <c r="W1088">
        <v>5727</v>
      </c>
      <c r="X1088">
        <v>1082</v>
      </c>
      <c r="Y1088">
        <v>90</v>
      </c>
      <c r="Z1088">
        <v>826</v>
      </c>
    </row>
    <row r="1089" spans="1:26" x14ac:dyDescent="0.35">
      <c r="A1089">
        <v>1690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1691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1692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1693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1694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1695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1696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1697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1698</v>
      </c>
      <c r="B1097" t="s">
        <v>998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35">
      <c r="A1098">
        <v>1699</v>
      </c>
      <c r="B1098" t="s">
        <v>999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1700</v>
      </c>
      <c r="B1099" t="s">
        <v>755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1701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1702</v>
      </c>
      <c r="B1101" t="s">
        <v>998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1703</v>
      </c>
      <c r="B1102" t="s">
        <v>999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1704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1705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1706</v>
      </c>
      <c r="B1105" t="s">
        <v>755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1707</v>
      </c>
      <c r="B1106" t="s">
        <v>755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1708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1709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1710</v>
      </c>
      <c r="B1109" t="s">
        <v>631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1711</v>
      </c>
      <c r="B1110" t="s">
        <v>631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1712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1713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1714</v>
      </c>
      <c r="B1113" t="s">
        <v>998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1715</v>
      </c>
      <c r="B1114" t="s">
        <v>998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1716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35">
      <c r="A1116">
        <v>1717</v>
      </c>
      <c r="B1116" t="s">
        <v>999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35">
      <c r="A1117">
        <v>1718</v>
      </c>
      <c r="B1117" t="s">
        <v>999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35">
      <c r="A1118">
        <v>1719</v>
      </c>
      <c r="B1118" t="s">
        <v>342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35">
      <c r="A1119">
        <v>1720</v>
      </c>
      <c r="B1119" t="s">
        <v>342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35">
      <c r="A1120">
        <v>1721</v>
      </c>
      <c r="B1120" t="s">
        <v>999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35">
      <c r="A1121">
        <v>1722</v>
      </c>
      <c r="B1121" t="s">
        <v>1000</v>
      </c>
      <c r="C1121">
        <v>37459</v>
      </c>
      <c r="D1121">
        <v>41389</v>
      </c>
      <c r="E1121">
        <v>44412</v>
      </c>
      <c r="F1121">
        <v>47285</v>
      </c>
      <c r="G1121">
        <v>49855</v>
      </c>
      <c r="H1121">
        <v>52425</v>
      </c>
      <c r="I1121">
        <v>55295</v>
      </c>
      <c r="J1121">
        <v>58320</v>
      </c>
      <c r="K1121">
        <v>60888</v>
      </c>
      <c r="L1121">
        <v>63459</v>
      </c>
      <c r="M1121">
        <v>65423</v>
      </c>
      <c r="N1121">
        <v>66179</v>
      </c>
      <c r="O1121">
        <v>46635</v>
      </c>
      <c r="P1121">
        <v>47711</v>
      </c>
      <c r="Q1121">
        <v>53533</v>
      </c>
      <c r="R1121">
        <v>42185</v>
      </c>
      <c r="S1121">
        <v>35390</v>
      </c>
      <c r="T1121">
        <v>36004</v>
      </c>
      <c r="U1121">
        <v>67753</v>
      </c>
      <c r="V1121">
        <v>47112</v>
      </c>
      <c r="W1121">
        <v>60703</v>
      </c>
      <c r="X1121">
        <v>63996</v>
      </c>
      <c r="Y1121">
        <v>69771</v>
      </c>
      <c r="Z1121">
        <v>51488</v>
      </c>
    </row>
    <row r="1122" spans="1:26" x14ac:dyDescent="0.35">
      <c r="A1122">
        <v>1723</v>
      </c>
      <c r="B1122" t="s">
        <v>591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35">
      <c r="A1123">
        <v>1724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35">
      <c r="A1124">
        <v>1725</v>
      </c>
      <c r="B1124" t="s">
        <v>589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35">
      <c r="A1125">
        <v>1726</v>
      </c>
      <c r="B1125" t="s">
        <v>987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35">
      <c r="A1126">
        <v>1727</v>
      </c>
      <c r="B1126" t="s">
        <v>1001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35">
      <c r="A1127">
        <v>1728</v>
      </c>
      <c r="B1127" t="s">
        <v>1002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35">
      <c r="A1128">
        <v>1729</v>
      </c>
      <c r="B1128" t="s">
        <v>587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35">
      <c r="A1129">
        <v>1730</v>
      </c>
      <c r="B1129" t="s">
        <v>585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35">
      <c r="A1130">
        <v>1731</v>
      </c>
      <c r="B1130" t="s">
        <v>585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1732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1733</v>
      </c>
      <c r="B1132" t="s">
        <v>584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1734</v>
      </c>
      <c r="B1133" t="s">
        <v>583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1735</v>
      </c>
      <c r="B1134" t="s">
        <v>588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1736</v>
      </c>
      <c r="B1135" t="s">
        <v>586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1737</v>
      </c>
      <c r="B1136" t="s">
        <v>583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1738</v>
      </c>
      <c r="B1137" t="s">
        <v>588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1739</v>
      </c>
      <c r="B1138" t="s">
        <v>584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1740</v>
      </c>
      <c r="B1139" t="s">
        <v>587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1741</v>
      </c>
      <c r="B1140" t="s">
        <v>585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1742</v>
      </c>
      <c r="B1141" t="s">
        <v>586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1743</v>
      </c>
      <c r="B1142" t="s">
        <v>1003</v>
      </c>
      <c r="C1142">
        <v>16</v>
      </c>
      <c r="D1142">
        <v>16</v>
      </c>
      <c r="E1142">
        <v>16</v>
      </c>
      <c r="F1142">
        <v>16</v>
      </c>
      <c r="G1142">
        <v>16</v>
      </c>
      <c r="H1142">
        <v>16</v>
      </c>
      <c r="I1142">
        <v>16</v>
      </c>
      <c r="J1142">
        <v>16</v>
      </c>
      <c r="K1142">
        <v>16</v>
      </c>
      <c r="L1142">
        <v>16</v>
      </c>
      <c r="M1142">
        <v>16</v>
      </c>
      <c r="N1142">
        <v>16</v>
      </c>
      <c r="O1142">
        <v>16</v>
      </c>
      <c r="P1142">
        <v>16</v>
      </c>
      <c r="Q1142">
        <v>16</v>
      </c>
      <c r="R1142">
        <v>16</v>
      </c>
      <c r="S1142">
        <v>16</v>
      </c>
      <c r="T1142">
        <v>16</v>
      </c>
      <c r="U1142">
        <v>16</v>
      </c>
      <c r="V1142">
        <v>16</v>
      </c>
      <c r="W1142">
        <v>16</v>
      </c>
      <c r="X1142">
        <v>16</v>
      </c>
      <c r="Y1142">
        <v>16</v>
      </c>
      <c r="Z1142">
        <v>16</v>
      </c>
    </row>
    <row r="1143" spans="1:26" x14ac:dyDescent="0.35">
      <c r="A1143">
        <v>1744</v>
      </c>
      <c r="B1143" t="s">
        <v>648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1745</v>
      </c>
      <c r="B1144" t="s">
        <v>647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1746</v>
      </c>
      <c r="B1145" t="s">
        <v>649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1747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1748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1749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1750</v>
      </c>
      <c r="B1149" t="s">
        <v>755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1751</v>
      </c>
      <c r="B1150" t="s">
        <v>755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1752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1753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1754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1755</v>
      </c>
      <c r="B1154" t="s">
        <v>631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1756</v>
      </c>
      <c r="B1155" t="s">
        <v>631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1757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1758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1759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1760</v>
      </c>
      <c r="B1159" t="s">
        <v>998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1761</v>
      </c>
      <c r="B1160" t="s">
        <v>998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1762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1763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1764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1765</v>
      </c>
      <c r="B1164" t="s">
        <v>999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1766</v>
      </c>
      <c r="B1165" t="s">
        <v>999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1767</v>
      </c>
      <c r="B1166" t="s">
        <v>342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1768</v>
      </c>
      <c r="B1167" t="s">
        <v>1004</v>
      </c>
      <c r="C1167">
        <v>55</v>
      </c>
      <c r="D1167">
        <v>57</v>
      </c>
      <c r="E1167">
        <v>60</v>
      </c>
      <c r="F1167">
        <v>63</v>
      </c>
      <c r="G1167">
        <v>63</v>
      </c>
      <c r="H1167">
        <v>61</v>
      </c>
      <c r="I1167">
        <v>58</v>
      </c>
      <c r="J1167">
        <v>55</v>
      </c>
      <c r="K1167">
        <v>51</v>
      </c>
      <c r="L1167">
        <v>48</v>
      </c>
      <c r="M1167">
        <v>50</v>
      </c>
      <c r="N1167">
        <v>50</v>
      </c>
      <c r="O1167">
        <v>55</v>
      </c>
      <c r="P1167">
        <v>57</v>
      </c>
      <c r="Q1167">
        <v>60</v>
      </c>
      <c r="R1167">
        <v>63</v>
      </c>
      <c r="S1167">
        <v>63</v>
      </c>
      <c r="T1167">
        <v>61</v>
      </c>
      <c r="U1167">
        <v>58</v>
      </c>
      <c r="V1167">
        <v>55</v>
      </c>
      <c r="W1167">
        <v>51</v>
      </c>
      <c r="X1167">
        <v>48</v>
      </c>
      <c r="Y1167">
        <v>50</v>
      </c>
      <c r="Z1167">
        <v>50</v>
      </c>
    </row>
    <row r="1168" spans="1:26" x14ac:dyDescent="0.35">
      <c r="A1168">
        <v>1769</v>
      </c>
      <c r="B1168" t="s">
        <v>870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1770</v>
      </c>
      <c r="B1169" t="s">
        <v>987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1771</v>
      </c>
      <c r="B1170" t="s">
        <v>591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1772</v>
      </c>
      <c r="B1171" t="s">
        <v>590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1773</v>
      </c>
      <c r="B1172" t="s">
        <v>589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1774</v>
      </c>
      <c r="B1173" t="s">
        <v>586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1775</v>
      </c>
      <c r="B1174" t="s">
        <v>591</v>
      </c>
      <c r="C1174">
        <v>111</v>
      </c>
      <c r="D1174">
        <v>111</v>
      </c>
      <c r="E1174">
        <v>571</v>
      </c>
      <c r="F1174">
        <v>560</v>
      </c>
      <c r="G1174">
        <v>545</v>
      </c>
      <c r="H1174">
        <v>95</v>
      </c>
      <c r="I1174">
        <v>116</v>
      </c>
      <c r="J1174">
        <v>106</v>
      </c>
      <c r="K1174">
        <v>111</v>
      </c>
      <c r="L1174">
        <v>116</v>
      </c>
      <c r="M1174">
        <v>100</v>
      </c>
      <c r="N1174">
        <v>111</v>
      </c>
      <c r="O1174">
        <v>61</v>
      </c>
      <c r="P1174">
        <v>67</v>
      </c>
      <c r="Q1174">
        <v>652</v>
      </c>
      <c r="R1174">
        <v>448</v>
      </c>
      <c r="S1174">
        <v>438</v>
      </c>
      <c r="T1174">
        <v>90</v>
      </c>
      <c r="U1174">
        <v>109</v>
      </c>
      <c r="V1174">
        <v>62</v>
      </c>
      <c r="W1174">
        <v>62</v>
      </c>
      <c r="X1174">
        <v>116</v>
      </c>
      <c r="Y1174">
        <v>81</v>
      </c>
      <c r="Z1174">
        <v>72</v>
      </c>
    </row>
    <row r="1175" spans="1:26" x14ac:dyDescent="0.35">
      <c r="A1175">
        <v>1776</v>
      </c>
      <c r="B1175" t="s">
        <v>591</v>
      </c>
      <c r="C1175">
        <v>111</v>
      </c>
      <c r="D1175">
        <v>111</v>
      </c>
      <c r="E1175">
        <v>571</v>
      </c>
      <c r="F1175">
        <v>560</v>
      </c>
      <c r="G1175">
        <v>545</v>
      </c>
      <c r="H1175">
        <v>95</v>
      </c>
      <c r="I1175">
        <v>116</v>
      </c>
      <c r="J1175">
        <v>106</v>
      </c>
      <c r="K1175">
        <v>111</v>
      </c>
      <c r="L1175">
        <v>116</v>
      </c>
      <c r="M1175">
        <v>100</v>
      </c>
      <c r="N1175">
        <v>111</v>
      </c>
      <c r="O1175">
        <v>105</v>
      </c>
      <c r="P1175">
        <v>81</v>
      </c>
      <c r="Q1175">
        <v>652</v>
      </c>
      <c r="R1175">
        <v>448</v>
      </c>
      <c r="S1175">
        <v>438</v>
      </c>
      <c r="T1175">
        <v>80</v>
      </c>
      <c r="U1175">
        <v>105</v>
      </c>
      <c r="V1175">
        <v>62</v>
      </c>
      <c r="W1175">
        <v>82</v>
      </c>
      <c r="X1175">
        <v>140</v>
      </c>
      <c r="Y1175">
        <v>121</v>
      </c>
      <c r="Z1175">
        <v>93</v>
      </c>
    </row>
    <row r="1176" spans="1:26" x14ac:dyDescent="0.35">
      <c r="A1176">
        <v>1777</v>
      </c>
      <c r="B1176" t="s">
        <v>591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35">
      <c r="A1177">
        <v>1778</v>
      </c>
      <c r="B1177" t="s">
        <v>591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35">
      <c r="A1178">
        <v>1779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1780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1781</v>
      </c>
      <c r="B1180" t="s">
        <v>590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1782</v>
      </c>
      <c r="B1181" t="s">
        <v>590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1783</v>
      </c>
      <c r="B1182" t="s">
        <v>589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1784</v>
      </c>
      <c r="B1183" t="s">
        <v>589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1785</v>
      </c>
      <c r="B1184" t="s">
        <v>589</v>
      </c>
      <c r="C1184">
        <v>10</v>
      </c>
      <c r="D1184">
        <v>10</v>
      </c>
      <c r="E1184">
        <v>10</v>
      </c>
      <c r="F1184">
        <v>10</v>
      </c>
      <c r="G1184">
        <v>10</v>
      </c>
      <c r="H1184">
        <v>10</v>
      </c>
      <c r="I1184">
        <v>10</v>
      </c>
      <c r="J1184">
        <v>10</v>
      </c>
      <c r="K1184">
        <v>10</v>
      </c>
      <c r="L1184">
        <v>10</v>
      </c>
      <c r="M1184">
        <v>10</v>
      </c>
      <c r="N1184">
        <v>10</v>
      </c>
      <c r="O1184">
        <v>10</v>
      </c>
      <c r="P1184">
        <v>3</v>
      </c>
      <c r="Q1184">
        <v>9</v>
      </c>
      <c r="R1184">
        <v>12</v>
      </c>
      <c r="S1184">
        <v>11</v>
      </c>
      <c r="T1184">
        <v>14</v>
      </c>
      <c r="U1184">
        <v>11</v>
      </c>
      <c r="V1184">
        <v>12</v>
      </c>
      <c r="W1184">
        <v>11</v>
      </c>
      <c r="X1184">
        <v>13</v>
      </c>
      <c r="Y1184">
        <v>11</v>
      </c>
      <c r="Z1184">
        <v>11</v>
      </c>
    </row>
    <row r="1185" spans="1:26" x14ac:dyDescent="0.35">
      <c r="A1185">
        <v>1786</v>
      </c>
      <c r="B1185" t="s">
        <v>589</v>
      </c>
      <c r="C1185">
        <v>10</v>
      </c>
      <c r="D1185">
        <v>10</v>
      </c>
      <c r="E1185">
        <v>10</v>
      </c>
      <c r="F1185">
        <v>10</v>
      </c>
      <c r="G1185">
        <v>10</v>
      </c>
      <c r="H1185">
        <v>10</v>
      </c>
      <c r="I1185">
        <v>10</v>
      </c>
      <c r="J1185">
        <v>10</v>
      </c>
      <c r="K1185">
        <v>10</v>
      </c>
      <c r="L1185">
        <v>10</v>
      </c>
      <c r="M1185">
        <v>10</v>
      </c>
      <c r="N1185">
        <v>10</v>
      </c>
      <c r="O1185">
        <v>4</v>
      </c>
      <c r="P1185">
        <v>8</v>
      </c>
      <c r="Q1185">
        <v>9</v>
      </c>
      <c r="R1185">
        <v>12</v>
      </c>
      <c r="S1185">
        <v>11</v>
      </c>
      <c r="T1185">
        <v>14</v>
      </c>
      <c r="U1185">
        <v>11</v>
      </c>
      <c r="V1185">
        <v>12</v>
      </c>
      <c r="W1185">
        <v>11</v>
      </c>
      <c r="X1185">
        <v>13</v>
      </c>
      <c r="Y1185">
        <v>11</v>
      </c>
      <c r="Z1185">
        <v>11</v>
      </c>
    </row>
    <row r="1186" spans="1:26" x14ac:dyDescent="0.35">
      <c r="A1186">
        <v>1787</v>
      </c>
      <c r="B1186" t="s">
        <v>588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1788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1789</v>
      </c>
      <c r="B1188" t="s">
        <v>585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1790</v>
      </c>
      <c r="B1189" t="s">
        <v>585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35">
      <c r="A1190">
        <v>1791</v>
      </c>
      <c r="B1190" t="s">
        <v>755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1794</v>
      </c>
      <c r="B1191" t="s">
        <v>631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1795</v>
      </c>
      <c r="B1192" t="s">
        <v>998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1797</v>
      </c>
      <c r="B1193" t="s">
        <v>1010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35">
      <c r="A1194">
        <v>1799</v>
      </c>
      <c r="B1194" t="s">
        <v>999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1800</v>
      </c>
      <c r="B1195" t="s">
        <v>998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1801</v>
      </c>
      <c r="B1196" t="s">
        <v>631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1802</v>
      </c>
      <c r="B1197" t="s">
        <v>755</v>
      </c>
      <c r="C1197">
        <v>0</v>
      </c>
      <c r="D1197">
        <v>0</v>
      </c>
      <c r="E1197">
        <v>0</v>
      </c>
      <c r="F1197">
        <v>0</v>
      </c>
      <c r="G1197">
        <v>0</v>
      </c>
      <c r="H1197">
        <v>0</v>
      </c>
      <c r="I1197">
        <v>0</v>
      </c>
      <c r="J1197">
        <v>0</v>
      </c>
      <c r="K1197">
        <v>0</v>
      </c>
      <c r="L1197">
        <v>0</v>
      </c>
      <c r="M1197">
        <v>0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35">
      <c r="A1198">
        <v>1815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1816</v>
      </c>
      <c r="B1199" t="s">
        <v>755</v>
      </c>
      <c r="C1199">
        <v>1450</v>
      </c>
      <c r="D1199">
        <v>1450</v>
      </c>
      <c r="E1199">
        <v>1450</v>
      </c>
      <c r="F1199">
        <v>1450</v>
      </c>
      <c r="G1199">
        <v>1450</v>
      </c>
      <c r="H1199">
        <v>1450</v>
      </c>
      <c r="I1199">
        <v>1450</v>
      </c>
      <c r="J1199">
        <v>1450</v>
      </c>
      <c r="K1199">
        <v>1450</v>
      </c>
      <c r="L1199">
        <v>1450</v>
      </c>
      <c r="M1199">
        <v>1450</v>
      </c>
      <c r="N1199">
        <v>1450</v>
      </c>
      <c r="O1199">
        <v>1348</v>
      </c>
      <c r="P1199">
        <v>2030</v>
      </c>
      <c r="Q1199">
        <v>2131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35">
      <c r="A1200">
        <v>1817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1818</v>
      </c>
      <c r="B1201" t="s">
        <v>755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1819</v>
      </c>
      <c r="B1202" t="s">
        <v>755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1820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1821</v>
      </c>
      <c r="B1204" t="s">
        <v>631</v>
      </c>
      <c r="C1204">
        <v>446</v>
      </c>
      <c r="D1204">
        <v>446</v>
      </c>
      <c r="E1204">
        <v>867</v>
      </c>
      <c r="F1204">
        <v>867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1361</v>
      </c>
      <c r="Q1204">
        <v>2188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1822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1823</v>
      </c>
      <c r="B1206" t="s">
        <v>631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1824</v>
      </c>
      <c r="B1207" t="s">
        <v>631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1825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1826</v>
      </c>
      <c r="B1209" t="s">
        <v>998</v>
      </c>
      <c r="C1209">
        <v>8500</v>
      </c>
      <c r="D1209">
        <v>8500</v>
      </c>
      <c r="E1209">
        <v>8500</v>
      </c>
      <c r="F1209">
        <v>8500</v>
      </c>
      <c r="G1209">
        <v>8500</v>
      </c>
      <c r="H1209">
        <v>8500</v>
      </c>
      <c r="I1209">
        <v>8500</v>
      </c>
      <c r="J1209">
        <v>8500</v>
      </c>
      <c r="K1209">
        <v>8500</v>
      </c>
      <c r="L1209">
        <v>8500</v>
      </c>
      <c r="M1209">
        <v>8500</v>
      </c>
      <c r="N1209">
        <v>8500</v>
      </c>
      <c r="O1209">
        <v>360</v>
      </c>
      <c r="P1209">
        <v>1770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1827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1828</v>
      </c>
      <c r="B1211" t="s">
        <v>998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1829</v>
      </c>
      <c r="B1212" t="s">
        <v>998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1830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1831</v>
      </c>
      <c r="B1214" t="s">
        <v>999</v>
      </c>
      <c r="C1214">
        <v>8500</v>
      </c>
      <c r="D1214">
        <v>8500</v>
      </c>
      <c r="E1214">
        <v>8500</v>
      </c>
      <c r="F1214">
        <v>8500</v>
      </c>
      <c r="G1214">
        <v>8500</v>
      </c>
      <c r="H1214">
        <v>8500</v>
      </c>
      <c r="I1214">
        <v>8500</v>
      </c>
      <c r="J1214">
        <v>8500</v>
      </c>
      <c r="K1214">
        <v>8500</v>
      </c>
      <c r="L1214">
        <v>8500</v>
      </c>
      <c r="M1214">
        <v>8500</v>
      </c>
      <c r="N1214">
        <v>8500</v>
      </c>
      <c r="O1214">
        <v>1255</v>
      </c>
      <c r="P1214">
        <v>6902</v>
      </c>
      <c r="Q1214">
        <v>3782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1832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1833</v>
      </c>
      <c r="B1216" t="s">
        <v>999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1834</v>
      </c>
      <c r="B1217" t="s">
        <v>999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1835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1836</v>
      </c>
      <c r="B1219" t="s">
        <v>755</v>
      </c>
      <c r="C1219">
        <v>1550</v>
      </c>
      <c r="D1219">
        <v>1550</v>
      </c>
      <c r="E1219">
        <v>1650</v>
      </c>
      <c r="F1219">
        <v>1650</v>
      </c>
      <c r="G1219">
        <v>1650</v>
      </c>
      <c r="H1219">
        <v>1650</v>
      </c>
      <c r="I1219">
        <v>1650</v>
      </c>
      <c r="J1219">
        <v>1650</v>
      </c>
      <c r="K1219">
        <v>1650</v>
      </c>
      <c r="L1219">
        <v>1650</v>
      </c>
      <c r="M1219">
        <v>1650</v>
      </c>
      <c r="N1219">
        <v>1650</v>
      </c>
      <c r="O1219">
        <v>1028</v>
      </c>
      <c r="P1219">
        <v>130</v>
      </c>
      <c r="Q1219">
        <v>2070</v>
      </c>
      <c r="R1219">
        <v>1355</v>
      </c>
      <c r="S1219">
        <v>1410</v>
      </c>
      <c r="T1219">
        <v>1112</v>
      </c>
      <c r="U1219">
        <v>1241</v>
      </c>
      <c r="V1219">
        <v>1120</v>
      </c>
      <c r="W1219">
        <v>3721</v>
      </c>
      <c r="X1219">
        <v>1286</v>
      </c>
      <c r="Y1219">
        <v>1577</v>
      </c>
      <c r="Z1219">
        <v>915</v>
      </c>
    </row>
    <row r="1220" spans="1:26" x14ac:dyDescent="0.35">
      <c r="A1220">
        <v>1837</v>
      </c>
      <c r="B1220" t="s">
        <v>631</v>
      </c>
      <c r="C1220">
        <v>544</v>
      </c>
      <c r="D1220">
        <v>544</v>
      </c>
      <c r="E1220">
        <v>808</v>
      </c>
      <c r="F1220">
        <v>808</v>
      </c>
      <c r="G1220">
        <v>808</v>
      </c>
      <c r="H1220">
        <v>808</v>
      </c>
      <c r="I1220">
        <v>826</v>
      </c>
      <c r="J1220">
        <v>826</v>
      </c>
      <c r="K1220">
        <v>850</v>
      </c>
      <c r="L1220">
        <v>850</v>
      </c>
      <c r="M1220">
        <v>850</v>
      </c>
      <c r="N1220">
        <v>850</v>
      </c>
      <c r="O1220">
        <v>853</v>
      </c>
      <c r="P1220">
        <v>0</v>
      </c>
      <c r="Q1220">
        <v>698</v>
      </c>
      <c r="R1220">
        <v>1736</v>
      </c>
      <c r="S1220">
        <v>782</v>
      </c>
      <c r="T1220">
        <v>787</v>
      </c>
      <c r="U1220">
        <v>220</v>
      </c>
      <c r="V1220">
        <v>1447</v>
      </c>
      <c r="W1220">
        <v>321</v>
      </c>
      <c r="X1220">
        <v>537</v>
      </c>
      <c r="Y1220">
        <v>1156</v>
      </c>
      <c r="Z1220">
        <v>781</v>
      </c>
    </row>
    <row r="1221" spans="1:26" x14ac:dyDescent="0.35">
      <c r="A1221">
        <v>1838</v>
      </c>
      <c r="B1221" t="s">
        <v>998</v>
      </c>
      <c r="C1221">
        <v>9000</v>
      </c>
      <c r="D1221">
        <v>9000</v>
      </c>
      <c r="E1221">
        <v>10000</v>
      </c>
      <c r="F1221">
        <v>10000</v>
      </c>
      <c r="G1221">
        <v>10000</v>
      </c>
      <c r="H1221">
        <v>10000</v>
      </c>
      <c r="I1221">
        <v>10000</v>
      </c>
      <c r="J1221">
        <v>10000</v>
      </c>
      <c r="K1221">
        <v>10000</v>
      </c>
      <c r="L1221">
        <v>10000</v>
      </c>
      <c r="M1221">
        <v>10000</v>
      </c>
      <c r="N1221">
        <v>10000</v>
      </c>
      <c r="O1221">
        <v>0</v>
      </c>
      <c r="P1221">
        <v>3849</v>
      </c>
      <c r="Q1221">
        <v>30745</v>
      </c>
      <c r="R1221">
        <v>250</v>
      </c>
      <c r="S1221">
        <v>1005</v>
      </c>
      <c r="T1221">
        <v>16683</v>
      </c>
      <c r="U1221">
        <v>48920</v>
      </c>
      <c r="V1221">
        <v>47400</v>
      </c>
      <c r="W1221">
        <v>8299</v>
      </c>
      <c r="X1221">
        <v>2080</v>
      </c>
      <c r="Y1221">
        <v>1820</v>
      </c>
      <c r="Z1221">
        <v>39029</v>
      </c>
    </row>
    <row r="1222" spans="1:26" x14ac:dyDescent="0.35">
      <c r="A1222">
        <v>1839</v>
      </c>
      <c r="B1222" t="s">
        <v>999</v>
      </c>
      <c r="C1222">
        <v>9000</v>
      </c>
      <c r="D1222">
        <v>9000</v>
      </c>
      <c r="E1222">
        <v>10000</v>
      </c>
      <c r="F1222">
        <v>10000</v>
      </c>
      <c r="G1222">
        <v>10000</v>
      </c>
      <c r="H1222">
        <v>10000</v>
      </c>
      <c r="I1222">
        <v>10000</v>
      </c>
      <c r="J1222">
        <v>10000</v>
      </c>
      <c r="K1222">
        <v>10000</v>
      </c>
      <c r="L1222">
        <v>10000</v>
      </c>
      <c r="M1222">
        <v>10000</v>
      </c>
      <c r="N1222">
        <v>10000</v>
      </c>
      <c r="O1222">
        <v>2745</v>
      </c>
      <c r="P1222">
        <v>3575</v>
      </c>
      <c r="Q1222">
        <v>1863</v>
      </c>
      <c r="R1222">
        <v>285</v>
      </c>
      <c r="S1222">
        <v>260</v>
      </c>
      <c r="T1222">
        <v>10156</v>
      </c>
      <c r="U1222">
        <v>1000</v>
      </c>
      <c r="V1222">
        <v>77878</v>
      </c>
      <c r="W1222">
        <v>6656</v>
      </c>
      <c r="X1222">
        <v>596</v>
      </c>
      <c r="Y1222">
        <v>675</v>
      </c>
      <c r="Z1222">
        <v>21785</v>
      </c>
    </row>
    <row r="1223" spans="1:26" x14ac:dyDescent="0.35">
      <c r="A1223">
        <v>1840</v>
      </c>
      <c r="B1223" t="s">
        <v>1011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1840</v>
      </c>
      <c r="B1224" t="s">
        <v>1011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1841</v>
      </c>
      <c r="B1225" t="s">
        <v>1012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1842</v>
      </c>
      <c r="B1226" t="s">
        <v>1013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1843</v>
      </c>
      <c r="B1227" t="s">
        <v>1014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1844</v>
      </c>
      <c r="B1228" t="s">
        <v>1015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1845</v>
      </c>
      <c r="B1229" t="s">
        <v>1016</v>
      </c>
      <c r="C1229">
        <v>519</v>
      </c>
      <c r="D1229">
        <v>519</v>
      </c>
      <c r="E1229">
        <v>519</v>
      </c>
      <c r="F1229">
        <v>519</v>
      </c>
      <c r="G1229">
        <v>519</v>
      </c>
      <c r="H1229">
        <v>520</v>
      </c>
      <c r="I1229">
        <v>519</v>
      </c>
      <c r="J1229">
        <v>519</v>
      </c>
      <c r="K1229">
        <v>519</v>
      </c>
      <c r="L1229">
        <v>520</v>
      </c>
      <c r="M1229">
        <v>520</v>
      </c>
      <c r="N1229">
        <v>520</v>
      </c>
      <c r="O1229">
        <v>364</v>
      </c>
      <c r="P1229">
        <v>287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1846</v>
      </c>
      <c r="B1230" t="s">
        <v>1017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2160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1847</v>
      </c>
      <c r="B1231" t="s">
        <v>591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1848</v>
      </c>
      <c r="B1232" t="s">
        <v>590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35">
      <c r="A1233">
        <v>1849</v>
      </c>
      <c r="B1233" t="s">
        <v>589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35">
      <c r="A1234">
        <v>1850</v>
      </c>
      <c r="B1234" t="s">
        <v>586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35">
      <c r="A1235">
        <v>1851</v>
      </c>
      <c r="B1235" t="s">
        <v>870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2</v>
      </c>
      <c r="P1235">
        <v>18</v>
      </c>
      <c r="Q1235">
        <v>16</v>
      </c>
      <c r="R1235">
        <v>15</v>
      </c>
      <c r="S1235">
        <v>19</v>
      </c>
      <c r="T1235">
        <v>11</v>
      </c>
      <c r="U1235">
        <v>8</v>
      </c>
      <c r="V1235">
        <v>2</v>
      </c>
      <c r="W1235">
        <v>6</v>
      </c>
      <c r="X1235">
        <v>9</v>
      </c>
      <c r="Y1235">
        <v>12</v>
      </c>
      <c r="Z1235">
        <v>15</v>
      </c>
    </row>
    <row r="1236" spans="1:26" x14ac:dyDescent="0.35">
      <c r="A1236">
        <v>1852</v>
      </c>
      <c r="B1236" t="s">
        <v>870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2</v>
      </c>
      <c r="Q1236">
        <v>4</v>
      </c>
      <c r="R1236">
        <v>2</v>
      </c>
      <c r="S1236">
        <v>3</v>
      </c>
      <c r="T1236">
        <v>16</v>
      </c>
      <c r="U1236">
        <v>10</v>
      </c>
      <c r="V1236">
        <v>5</v>
      </c>
      <c r="W1236">
        <v>6</v>
      </c>
      <c r="X1236">
        <v>5</v>
      </c>
      <c r="Y1236">
        <v>8</v>
      </c>
      <c r="Z1236">
        <v>38</v>
      </c>
    </row>
    <row r="1237" spans="1:26" x14ac:dyDescent="0.35">
      <c r="A1237">
        <v>1853</v>
      </c>
      <c r="B1237" t="s">
        <v>987</v>
      </c>
      <c r="C1237">
        <v>8</v>
      </c>
      <c r="D1237">
        <v>8</v>
      </c>
      <c r="E1237">
        <v>8</v>
      </c>
      <c r="F1237">
        <v>8</v>
      </c>
      <c r="G1237">
        <v>8</v>
      </c>
      <c r="H1237">
        <v>8</v>
      </c>
      <c r="I1237">
        <v>8</v>
      </c>
      <c r="J1237">
        <v>8</v>
      </c>
      <c r="K1237">
        <v>8</v>
      </c>
      <c r="L1237">
        <v>8</v>
      </c>
      <c r="M1237">
        <v>8</v>
      </c>
      <c r="N1237">
        <v>8</v>
      </c>
      <c r="O1237">
        <v>8</v>
      </c>
      <c r="P1237">
        <v>8</v>
      </c>
      <c r="Q1237">
        <v>8</v>
      </c>
      <c r="R1237">
        <v>8</v>
      </c>
      <c r="S1237">
        <v>8</v>
      </c>
      <c r="T1237">
        <v>8</v>
      </c>
      <c r="U1237">
        <v>8</v>
      </c>
      <c r="V1237">
        <v>8</v>
      </c>
      <c r="W1237">
        <v>8</v>
      </c>
      <c r="X1237">
        <v>8</v>
      </c>
      <c r="Y1237">
        <v>8</v>
      </c>
      <c r="Z1237">
        <v>8</v>
      </c>
    </row>
    <row r="1238" spans="1:26" x14ac:dyDescent="0.35">
      <c r="A1238">
        <v>1854</v>
      </c>
      <c r="B1238" t="s">
        <v>987</v>
      </c>
      <c r="C1238">
        <v>8</v>
      </c>
      <c r="D1238">
        <v>8</v>
      </c>
      <c r="E1238">
        <v>8</v>
      </c>
      <c r="F1238">
        <v>8</v>
      </c>
      <c r="G1238">
        <v>8</v>
      </c>
      <c r="H1238">
        <v>8</v>
      </c>
      <c r="I1238">
        <v>8</v>
      </c>
      <c r="J1238">
        <v>8</v>
      </c>
      <c r="K1238">
        <v>8</v>
      </c>
      <c r="L1238">
        <v>8</v>
      </c>
      <c r="M1238">
        <v>8</v>
      </c>
      <c r="N1238">
        <v>8</v>
      </c>
      <c r="O1238">
        <v>8</v>
      </c>
      <c r="P1238">
        <v>8</v>
      </c>
      <c r="Q1238">
        <v>8</v>
      </c>
      <c r="R1238">
        <v>8</v>
      </c>
      <c r="S1238">
        <v>8</v>
      </c>
      <c r="T1238">
        <v>8</v>
      </c>
      <c r="U1238">
        <v>8</v>
      </c>
      <c r="V1238">
        <v>8</v>
      </c>
      <c r="W1238">
        <v>8</v>
      </c>
      <c r="X1238">
        <v>8</v>
      </c>
      <c r="Y1238">
        <v>8</v>
      </c>
      <c r="Z1238">
        <v>8</v>
      </c>
    </row>
    <row r="1239" spans="1:26" x14ac:dyDescent="0.35">
      <c r="A1239">
        <v>1855</v>
      </c>
      <c r="B1239" t="s">
        <v>591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35">
      <c r="A1240">
        <v>1856</v>
      </c>
      <c r="B1240" t="s">
        <v>590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35">
      <c r="A1241">
        <v>1857</v>
      </c>
      <c r="B1241" t="s">
        <v>589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35">
      <c r="A1242">
        <v>1858</v>
      </c>
      <c r="B1242" t="s">
        <v>586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35">
      <c r="A1243">
        <v>1859</v>
      </c>
      <c r="B1243" t="s">
        <v>785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35">
      <c r="A1244">
        <v>1860</v>
      </c>
      <c r="B1244" t="s">
        <v>1018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35">
      <c r="A1245">
        <v>1861</v>
      </c>
      <c r="B1245" t="s">
        <v>786</v>
      </c>
      <c r="C1245">
        <v>0</v>
      </c>
      <c r="D1245">
        <v>0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</row>
    <row r="1246" spans="1:26" x14ac:dyDescent="0.35">
      <c r="A1246">
        <v>1862</v>
      </c>
      <c r="B1246" t="s">
        <v>1019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35">
      <c r="A1247">
        <v>1863</v>
      </c>
      <c r="B1247" t="s">
        <v>1020</v>
      </c>
      <c r="C1247">
        <v>455319</v>
      </c>
      <c r="D1247">
        <v>396127</v>
      </c>
      <c r="E1247">
        <v>437060</v>
      </c>
      <c r="F1247">
        <v>432534</v>
      </c>
      <c r="G1247">
        <v>345898</v>
      </c>
      <c r="H1247">
        <v>400395</v>
      </c>
      <c r="I1247">
        <v>376942</v>
      </c>
      <c r="J1247">
        <v>380056</v>
      </c>
      <c r="K1247">
        <v>369860</v>
      </c>
      <c r="L1247">
        <v>398994</v>
      </c>
      <c r="M1247">
        <v>365223</v>
      </c>
      <c r="N1247">
        <v>358509</v>
      </c>
      <c r="O1247">
        <v>463205</v>
      </c>
      <c r="P1247">
        <v>459270</v>
      </c>
      <c r="Q1247">
        <v>379475</v>
      </c>
      <c r="R1247">
        <v>511888</v>
      </c>
      <c r="S1247">
        <v>318289</v>
      </c>
      <c r="T1247">
        <v>383417</v>
      </c>
      <c r="U1247">
        <v>463766</v>
      </c>
      <c r="V1247">
        <v>376819</v>
      </c>
      <c r="W1247">
        <v>383954</v>
      </c>
      <c r="X1247">
        <v>403970</v>
      </c>
      <c r="Y1247">
        <v>386795</v>
      </c>
      <c r="Z1247">
        <v>437417</v>
      </c>
    </row>
    <row r="1248" spans="1:26" x14ac:dyDescent="0.35">
      <c r="A1248">
        <v>1864</v>
      </c>
      <c r="B1248" t="s">
        <v>1021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2160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35">
      <c r="A1249">
        <v>1865</v>
      </c>
      <c r="B1249" t="s">
        <v>1022</v>
      </c>
      <c r="C1249">
        <v>2229750</v>
      </c>
      <c r="D1249">
        <v>2437811</v>
      </c>
      <c r="E1249">
        <v>2401508</v>
      </c>
      <c r="F1249">
        <v>2440620</v>
      </c>
      <c r="G1249">
        <v>2893402</v>
      </c>
      <c r="H1249">
        <v>2837059</v>
      </c>
      <c r="I1249">
        <v>2637329</v>
      </c>
      <c r="J1249">
        <v>2566792</v>
      </c>
      <c r="K1249">
        <v>2549004</v>
      </c>
      <c r="L1249">
        <v>2220172</v>
      </c>
      <c r="M1249">
        <v>2144308</v>
      </c>
      <c r="N1249">
        <v>2173365</v>
      </c>
      <c r="O1249">
        <v>2229750</v>
      </c>
      <c r="P1249">
        <v>2437811</v>
      </c>
      <c r="Q1249">
        <v>2401508</v>
      </c>
      <c r="R1249">
        <v>2440620</v>
      </c>
      <c r="S1249">
        <v>2893402</v>
      </c>
      <c r="T1249">
        <v>2837059</v>
      </c>
      <c r="U1249">
        <v>2637329</v>
      </c>
      <c r="V1249">
        <v>2566792</v>
      </c>
      <c r="W1249">
        <v>2549004</v>
      </c>
      <c r="X1249">
        <v>2220172</v>
      </c>
      <c r="Y1249">
        <v>2144308</v>
      </c>
      <c r="Z1249">
        <v>2173365</v>
      </c>
    </row>
    <row r="1250" spans="1:26" x14ac:dyDescent="0.35">
      <c r="A1250">
        <v>1866</v>
      </c>
      <c r="B1250" t="s">
        <v>589</v>
      </c>
      <c r="C1250">
        <v>4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3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1867</v>
      </c>
      <c r="B1251" t="s">
        <v>590</v>
      </c>
      <c r="C1251">
        <v>59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59</v>
      </c>
      <c r="P1251">
        <v>0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35">
      <c r="A1252">
        <v>1868</v>
      </c>
      <c r="B1252" t="s">
        <v>591</v>
      </c>
      <c r="C1252">
        <v>130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174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1869</v>
      </c>
      <c r="B1253" t="s">
        <v>648</v>
      </c>
      <c r="C1253">
        <v>106098</v>
      </c>
      <c r="D1253">
        <v>84989</v>
      </c>
      <c r="E1253">
        <v>100125</v>
      </c>
      <c r="F1253">
        <v>107175</v>
      </c>
      <c r="G1253">
        <v>80275</v>
      </c>
      <c r="H1253">
        <v>77441</v>
      </c>
      <c r="I1253">
        <v>78475</v>
      </c>
      <c r="J1253">
        <v>79563</v>
      </c>
      <c r="K1253">
        <v>96323</v>
      </c>
      <c r="L1253">
        <v>163966</v>
      </c>
      <c r="M1253">
        <v>194150</v>
      </c>
      <c r="N1253">
        <v>213533</v>
      </c>
      <c r="O1253">
        <v>138247</v>
      </c>
      <c r="P1253">
        <v>134878</v>
      </c>
      <c r="Q1253">
        <v>136787</v>
      </c>
      <c r="R1253">
        <v>119554</v>
      </c>
      <c r="S1253">
        <v>89489</v>
      </c>
      <c r="T1253">
        <v>134801</v>
      </c>
      <c r="U1253">
        <v>126112</v>
      </c>
      <c r="V1253">
        <v>103786</v>
      </c>
      <c r="W1253">
        <v>172712</v>
      </c>
      <c r="X1253">
        <v>105406</v>
      </c>
      <c r="Y1253">
        <v>97843</v>
      </c>
      <c r="Z1253">
        <v>248095</v>
      </c>
    </row>
    <row r="1254" spans="1:26" x14ac:dyDescent="0.35">
      <c r="A1254">
        <v>1870</v>
      </c>
      <c r="B1254" t="s">
        <v>647</v>
      </c>
      <c r="C1254">
        <v>12</v>
      </c>
      <c r="D1254">
        <v>12</v>
      </c>
      <c r="E1254">
        <v>12</v>
      </c>
      <c r="F1254">
        <v>12</v>
      </c>
      <c r="G1254">
        <v>12</v>
      </c>
      <c r="H1254">
        <v>12</v>
      </c>
      <c r="I1254">
        <v>12</v>
      </c>
      <c r="J1254">
        <v>12</v>
      </c>
      <c r="K1254">
        <v>12</v>
      </c>
      <c r="L1254">
        <v>12</v>
      </c>
      <c r="M1254">
        <v>12</v>
      </c>
      <c r="N1254">
        <v>12</v>
      </c>
      <c r="O1254">
        <v>11</v>
      </c>
      <c r="P1254">
        <v>2</v>
      </c>
      <c r="Q1254">
        <v>6</v>
      </c>
      <c r="R1254">
        <v>21</v>
      </c>
      <c r="S1254">
        <v>4</v>
      </c>
      <c r="T1254">
        <v>8</v>
      </c>
      <c r="U1254">
        <v>9</v>
      </c>
      <c r="V1254">
        <v>11</v>
      </c>
      <c r="W1254">
        <v>46</v>
      </c>
      <c r="X1254">
        <v>29</v>
      </c>
      <c r="Y1254">
        <v>14</v>
      </c>
      <c r="Z1254">
        <v>15</v>
      </c>
    </row>
    <row r="1255" spans="1:26" x14ac:dyDescent="0.35">
      <c r="A1255">
        <v>1871</v>
      </c>
      <c r="B1255" t="s">
        <v>649</v>
      </c>
      <c r="C1255">
        <v>8</v>
      </c>
      <c r="D1255">
        <v>8</v>
      </c>
      <c r="E1255">
        <v>13</v>
      </c>
      <c r="F1255">
        <v>13</v>
      </c>
      <c r="G1255">
        <v>13</v>
      </c>
      <c r="H1255">
        <v>13</v>
      </c>
      <c r="I1255">
        <v>12</v>
      </c>
      <c r="J1255">
        <v>12</v>
      </c>
      <c r="K1255">
        <v>12</v>
      </c>
      <c r="L1255">
        <v>12</v>
      </c>
      <c r="M1255">
        <v>12</v>
      </c>
      <c r="N1255">
        <v>12</v>
      </c>
      <c r="O1255">
        <v>8</v>
      </c>
      <c r="P1255">
        <v>3</v>
      </c>
      <c r="Q1255">
        <v>8</v>
      </c>
      <c r="R1255">
        <v>11</v>
      </c>
      <c r="S1255">
        <v>18</v>
      </c>
      <c r="T1255">
        <v>18</v>
      </c>
      <c r="U1255">
        <v>14</v>
      </c>
      <c r="V1255">
        <v>21</v>
      </c>
      <c r="W1255">
        <v>34</v>
      </c>
      <c r="X1255">
        <v>107</v>
      </c>
      <c r="Y1255">
        <v>11</v>
      </c>
      <c r="Z1255">
        <v>26</v>
      </c>
    </row>
    <row r="1256" spans="1:26" x14ac:dyDescent="0.35">
      <c r="A1256">
        <v>1872</v>
      </c>
      <c r="B1256" t="s">
        <v>589</v>
      </c>
      <c r="C1256">
        <v>9</v>
      </c>
      <c r="D1256">
        <v>9</v>
      </c>
      <c r="E1256">
        <v>9</v>
      </c>
      <c r="F1256">
        <v>9</v>
      </c>
      <c r="G1256">
        <v>9</v>
      </c>
      <c r="H1256">
        <v>9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6</v>
      </c>
      <c r="P1256">
        <v>4</v>
      </c>
      <c r="Q1256">
        <v>9</v>
      </c>
      <c r="R1256">
        <v>13</v>
      </c>
      <c r="S1256">
        <v>11</v>
      </c>
      <c r="T1256">
        <v>15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1873</v>
      </c>
      <c r="B1257" t="s">
        <v>590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1874</v>
      </c>
      <c r="B1258" t="s">
        <v>591</v>
      </c>
      <c r="C1258">
        <v>145</v>
      </c>
      <c r="D1258">
        <v>145</v>
      </c>
      <c r="E1258">
        <v>497</v>
      </c>
      <c r="F1258">
        <v>607</v>
      </c>
      <c r="G1258">
        <v>580</v>
      </c>
      <c r="H1258">
        <v>497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116</v>
      </c>
      <c r="P1258">
        <v>105</v>
      </c>
      <c r="Q1258">
        <v>480</v>
      </c>
      <c r="R1258">
        <v>440</v>
      </c>
      <c r="S1258">
        <v>492</v>
      </c>
      <c r="T1258">
        <v>570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1875</v>
      </c>
      <c r="B1259" t="s">
        <v>755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35">
      <c r="A1260">
        <v>1876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1877</v>
      </c>
      <c r="B1261" t="s">
        <v>631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1878</v>
      </c>
      <c r="B1262" t="s">
        <v>631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35">
      <c r="A1263">
        <v>1879</v>
      </c>
      <c r="B1263" t="s">
        <v>998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1880</v>
      </c>
      <c r="B1264" t="s">
        <v>998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1881</v>
      </c>
      <c r="B1265" t="s">
        <v>342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1882</v>
      </c>
      <c r="B1266" t="s">
        <v>342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1883</v>
      </c>
      <c r="B1267" t="s">
        <v>999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1884</v>
      </c>
      <c r="B1268" t="s">
        <v>999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1885</v>
      </c>
      <c r="B1269" t="s">
        <v>591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35">
      <c r="A1270">
        <v>1886</v>
      </c>
      <c r="B1270" t="s">
        <v>590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1887</v>
      </c>
      <c r="B1271" t="s">
        <v>589</v>
      </c>
      <c r="C1271">
        <v>0</v>
      </c>
      <c r="D1271">
        <v>0</v>
      </c>
      <c r="E1271">
        <v>0</v>
      </c>
      <c r="F1271">
        <v>0</v>
      </c>
      <c r="G1271">
        <v>0</v>
      </c>
      <c r="H1271">
        <v>0</v>
      </c>
      <c r="I1271">
        <v>0</v>
      </c>
      <c r="J1271">
        <v>0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35">
      <c r="A1272">
        <v>1888</v>
      </c>
      <c r="B1272" t="s">
        <v>589</v>
      </c>
      <c r="C1272">
        <v>10</v>
      </c>
      <c r="D1272">
        <v>10</v>
      </c>
      <c r="E1272">
        <v>10</v>
      </c>
      <c r="F1272">
        <v>10</v>
      </c>
      <c r="G1272">
        <v>10</v>
      </c>
      <c r="H1272">
        <v>10</v>
      </c>
      <c r="I1272">
        <v>10</v>
      </c>
      <c r="J1272">
        <v>10</v>
      </c>
      <c r="K1272">
        <v>10</v>
      </c>
      <c r="L1272">
        <v>10</v>
      </c>
      <c r="M1272">
        <v>10</v>
      </c>
      <c r="N1272">
        <v>10</v>
      </c>
      <c r="O1272">
        <v>8</v>
      </c>
      <c r="P1272">
        <v>6</v>
      </c>
      <c r="Q1272">
        <v>12</v>
      </c>
      <c r="R1272">
        <v>7</v>
      </c>
      <c r="S1272">
        <v>7</v>
      </c>
      <c r="T1272">
        <v>6</v>
      </c>
      <c r="U1272">
        <v>9</v>
      </c>
      <c r="V1272">
        <v>12</v>
      </c>
      <c r="W1272">
        <v>8</v>
      </c>
      <c r="X1272">
        <v>11</v>
      </c>
      <c r="Y1272">
        <v>13</v>
      </c>
      <c r="Z1272">
        <v>7</v>
      </c>
    </row>
    <row r="1273" spans="1:26" x14ac:dyDescent="0.35">
      <c r="A1273">
        <v>1889</v>
      </c>
      <c r="B1273" t="s">
        <v>590</v>
      </c>
      <c r="C1273">
        <v>11</v>
      </c>
      <c r="D1273">
        <v>11</v>
      </c>
      <c r="E1273">
        <v>9</v>
      </c>
      <c r="F1273">
        <v>22</v>
      </c>
      <c r="G1273">
        <v>21</v>
      </c>
      <c r="H1273">
        <v>18</v>
      </c>
      <c r="I1273">
        <v>22</v>
      </c>
      <c r="J1273">
        <v>20</v>
      </c>
      <c r="K1273">
        <v>21</v>
      </c>
      <c r="L1273">
        <v>22</v>
      </c>
      <c r="M1273">
        <v>19</v>
      </c>
      <c r="N1273">
        <v>11</v>
      </c>
      <c r="O1273">
        <v>9</v>
      </c>
      <c r="P1273">
        <v>13</v>
      </c>
      <c r="Q1273">
        <v>56</v>
      </c>
      <c r="R1273">
        <v>7</v>
      </c>
      <c r="S1273">
        <v>31</v>
      </c>
      <c r="T1273">
        <v>13</v>
      </c>
      <c r="U1273">
        <v>3</v>
      </c>
      <c r="V1273">
        <v>2</v>
      </c>
      <c r="W1273">
        <v>4</v>
      </c>
      <c r="X1273">
        <v>6</v>
      </c>
      <c r="Y1273">
        <v>3</v>
      </c>
      <c r="Z1273">
        <v>2</v>
      </c>
    </row>
    <row r="1274" spans="1:26" x14ac:dyDescent="0.35">
      <c r="A1274">
        <v>1890</v>
      </c>
      <c r="B1274" t="s">
        <v>591</v>
      </c>
      <c r="C1274">
        <v>131</v>
      </c>
      <c r="D1274">
        <v>131</v>
      </c>
      <c r="E1274">
        <v>112</v>
      </c>
      <c r="F1274">
        <v>275</v>
      </c>
      <c r="G1274">
        <v>262</v>
      </c>
      <c r="H1274">
        <v>112</v>
      </c>
      <c r="I1274">
        <v>137</v>
      </c>
      <c r="J1274">
        <v>125</v>
      </c>
      <c r="K1274">
        <v>131</v>
      </c>
      <c r="L1274">
        <v>137</v>
      </c>
      <c r="M1274">
        <v>119</v>
      </c>
      <c r="N1274">
        <v>131</v>
      </c>
      <c r="O1274">
        <v>89</v>
      </c>
      <c r="P1274">
        <v>88</v>
      </c>
      <c r="Q1274">
        <v>250</v>
      </c>
      <c r="R1274">
        <v>194</v>
      </c>
      <c r="S1274">
        <v>216</v>
      </c>
      <c r="T1274">
        <v>104</v>
      </c>
      <c r="U1274">
        <v>118</v>
      </c>
      <c r="V1274">
        <v>67</v>
      </c>
      <c r="W1274">
        <v>101</v>
      </c>
      <c r="X1274">
        <v>128</v>
      </c>
      <c r="Y1274">
        <v>118</v>
      </c>
      <c r="Z1274">
        <v>116</v>
      </c>
    </row>
    <row r="1275" spans="1:26" x14ac:dyDescent="0.35">
      <c r="A1275">
        <v>1891</v>
      </c>
      <c r="B1275" t="s">
        <v>589</v>
      </c>
      <c r="C1275">
        <v>7</v>
      </c>
      <c r="D1275">
        <v>7</v>
      </c>
      <c r="E1275">
        <v>7</v>
      </c>
      <c r="F1275">
        <v>7</v>
      </c>
      <c r="G1275">
        <v>7</v>
      </c>
      <c r="H1275">
        <v>7</v>
      </c>
      <c r="I1275">
        <v>7</v>
      </c>
      <c r="J1275">
        <v>7</v>
      </c>
      <c r="K1275">
        <v>7</v>
      </c>
      <c r="L1275">
        <v>7</v>
      </c>
      <c r="M1275">
        <v>7</v>
      </c>
      <c r="N1275">
        <v>7</v>
      </c>
      <c r="O1275">
        <v>4</v>
      </c>
      <c r="P1275">
        <v>9</v>
      </c>
      <c r="Q1275">
        <v>6</v>
      </c>
      <c r="R1275">
        <v>11</v>
      </c>
      <c r="S1275">
        <v>9</v>
      </c>
      <c r="T1275">
        <v>7</v>
      </c>
      <c r="U1275">
        <v>10</v>
      </c>
      <c r="V1275">
        <v>14</v>
      </c>
      <c r="W1275">
        <v>7</v>
      </c>
      <c r="X1275">
        <v>7</v>
      </c>
      <c r="Y1275">
        <v>9</v>
      </c>
      <c r="Z1275">
        <v>8</v>
      </c>
    </row>
    <row r="1276" spans="1:26" x14ac:dyDescent="0.35">
      <c r="A1276">
        <v>1892</v>
      </c>
      <c r="B1276" t="s">
        <v>590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1893</v>
      </c>
      <c r="B1277" t="s">
        <v>591</v>
      </c>
      <c r="C1277">
        <v>127</v>
      </c>
      <c r="D1277">
        <v>127</v>
      </c>
      <c r="E1277">
        <v>326</v>
      </c>
      <c r="F1277">
        <v>357</v>
      </c>
      <c r="G1277">
        <v>254</v>
      </c>
      <c r="H1277">
        <v>110</v>
      </c>
      <c r="I1277">
        <v>133</v>
      </c>
      <c r="J1277">
        <v>121</v>
      </c>
      <c r="K1277">
        <v>127</v>
      </c>
      <c r="L1277">
        <v>133</v>
      </c>
      <c r="M1277">
        <v>115</v>
      </c>
      <c r="N1277">
        <v>127</v>
      </c>
      <c r="O1277">
        <v>77</v>
      </c>
      <c r="P1277">
        <v>96</v>
      </c>
      <c r="Q1277">
        <v>394</v>
      </c>
      <c r="R1277">
        <v>275</v>
      </c>
      <c r="S1277">
        <v>370</v>
      </c>
      <c r="T1277">
        <v>121</v>
      </c>
      <c r="U1277">
        <v>141</v>
      </c>
      <c r="V1277">
        <v>127</v>
      </c>
      <c r="W1277">
        <v>101</v>
      </c>
      <c r="X1277">
        <v>157</v>
      </c>
      <c r="Y1277">
        <v>186</v>
      </c>
      <c r="Z1277">
        <v>77</v>
      </c>
    </row>
    <row r="1278" spans="1:26" x14ac:dyDescent="0.35">
      <c r="A1278">
        <v>1894</v>
      </c>
      <c r="B1278" t="s">
        <v>589</v>
      </c>
      <c r="C1278">
        <v>7</v>
      </c>
      <c r="D1278">
        <v>7</v>
      </c>
      <c r="E1278">
        <v>7</v>
      </c>
      <c r="F1278">
        <v>7</v>
      </c>
      <c r="G1278">
        <v>7</v>
      </c>
      <c r="H1278">
        <v>7</v>
      </c>
      <c r="I1278">
        <v>7</v>
      </c>
      <c r="J1278">
        <v>7</v>
      </c>
      <c r="K1278">
        <v>7</v>
      </c>
      <c r="L1278">
        <v>7</v>
      </c>
      <c r="M1278">
        <v>7</v>
      </c>
      <c r="N1278">
        <v>7</v>
      </c>
      <c r="O1278">
        <v>5</v>
      </c>
      <c r="P1278">
        <v>3</v>
      </c>
      <c r="Q1278">
        <v>6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1895</v>
      </c>
      <c r="B1279" t="s">
        <v>590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1896</v>
      </c>
      <c r="B1280" t="s">
        <v>591</v>
      </c>
      <c r="C1280">
        <v>127</v>
      </c>
      <c r="D1280">
        <v>127</v>
      </c>
      <c r="E1280">
        <v>326</v>
      </c>
      <c r="F1280">
        <v>399</v>
      </c>
      <c r="G1280">
        <v>381</v>
      </c>
      <c r="H1280">
        <v>329</v>
      </c>
      <c r="I1280">
        <v>399</v>
      </c>
      <c r="J1280">
        <v>362</v>
      </c>
      <c r="K1280">
        <v>381</v>
      </c>
      <c r="L1280">
        <v>399</v>
      </c>
      <c r="M1280">
        <v>344</v>
      </c>
      <c r="N1280">
        <v>381</v>
      </c>
      <c r="O1280">
        <v>117</v>
      </c>
      <c r="P1280">
        <v>193</v>
      </c>
      <c r="Q1280">
        <v>394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35">
      <c r="A1281">
        <v>1897</v>
      </c>
      <c r="B1281" t="s">
        <v>754</v>
      </c>
      <c r="C1281">
        <v>5</v>
      </c>
      <c r="D1281">
        <v>5</v>
      </c>
      <c r="E1281">
        <v>5</v>
      </c>
      <c r="F1281">
        <v>5</v>
      </c>
      <c r="G1281">
        <v>5</v>
      </c>
      <c r="H1281">
        <v>5</v>
      </c>
      <c r="I1281">
        <v>5</v>
      </c>
      <c r="J1281">
        <v>5</v>
      </c>
      <c r="K1281">
        <v>5</v>
      </c>
      <c r="L1281">
        <v>5</v>
      </c>
      <c r="M1281">
        <v>5</v>
      </c>
      <c r="N1281">
        <v>5</v>
      </c>
      <c r="O1281">
        <v>4</v>
      </c>
      <c r="P1281">
        <v>4</v>
      </c>
      <c r="Q1281">
        <v>5</v>
      </c>
      <c r="R1281">
        <v>4</v>
      </c>
      <c r="S1281">
        <v>6</v>
      </c>
      <c r="T1281">
        <v>5</v>
      </c>
      <c r="U1281">
        <v>5</v>
      </c>
      <c r="V1281">
        <v>5</v>
      </c>
      <c r="W1281">
        <v>5</v>
      </c>
      <c r="X1281">
        <v>6</v>
      </c>
      <c r="Y1281">
        <v>6</v>
      </c>
      <c r="Z1281">
        <v>5</v>
      </c>
    </row>
    <row r="1282" spans="1:26" x14ac:dyDescent="0.35">
      <c r="A1282">
        <v>1898</v>
      </c>
      <c r="B1282" t="s">
        <v>624</v>
      </c>
      <c r="C1282">
        <v>40</v>
      </c>
      <c r="D1282">
        <v>47</v>
      </c>
      <c r="E1282">
        <v>84</v>
      </c>
      <c r="F1282">
        <v>40</v>
      </c>
      <c r="G1282">
        <v>49</v>
      </c>
      <c r="H1282">
        <v>38</v>
      </c>
      <c r="I1282">
        <v>47</v>
      </c>
      <c r="J1282">
        <v>24</v>
      </c>
      <c r="K1282">
        <v>38</v>
      </c>
      <c r="L1282">
        <v>42</v>
      </c>
      <c r="M1282">
        <v>24</v>
      </c>
      <c r="N1282">
        <v>0</v>
      </c>
      <c r="O1282">
        <v>42</v>
      </c>
      <c r="P1282">
        <v>47</v>
      </c>
      <c r="Q1282">
        <v>88</v>
      </c>
      <c r="R1282">
        <v>52</v>
      </c>
      <c r="S1282">
        <v>52</v>
      </c>
      <c r="T1282">
        <v>40</v>
      </c>
      <c r="U1282">
        <v>49</v>
      </c>
      <c r="V1282">
        <v>25</v>
      </c>
      <c r="W1282">
        <v>40</v>
      </c>
      <c r="X1282">
        <v>44</v>
      </c>
      <c r="Y1282">
        <v>25</v>
      </c>
      <c r="Z1282">
        <v>0</v>
      </c>
    </row>
    <row r="1283" spans="1:26" x14ac:dyDescent="0.35">
      <c r="A1283">
        <v>1899</v>
      </c>
      <c r="B1283" t="s">
        <v>589</v>
      </c>
      <c r="C1283">
        <v>10</v>
      </c>
      <c r="D1283">
        <v>10</v>
      </c>
      <c r="E1283">
        <v>10</v>
      </c>
      <c r="F1283">
        <v>10</v>
      </c>
      <c r="G1283">
        <v>10</v>
      </c>
      <c r="H1283">
        <v>10</v>
      </c>
      <c r="I1283">
        <v>10</v>
      </c>
      <c r="J1283">
        <v>10</v>
      </c>
      <c r="K1283">
        <v>10</v>
      </c>
      <c r="L1283">
        <v>10</v>
      </c>
      <c r="M1283">
        <v>10</v>
      </c>
      <c r="N1283">
        <v>10</v>
      </c>
      <c r="O1283">
        <v>9</v>
      </c>
      <c r="P1283">
        <v>10</v>
      </c>
      <c r="Q1283">
        <v>9</v>
      </c>
      <c r="R1283">
        <v>12</v>
      </c>
      <c r="S1283">
        <v>11</v>
      </c>
      <c r="T1283">
        <v>14</v>
      </c>
      <c r="U1283">
        <v>11</v>
      </c>
      <c r="V1283">
        <v>12</v>
      </c>
      <c r="W1283">
        <v>11</v>
      </c>
      <c r="X1283">
        <v>13</v>
      </c>
      <c r="Y1283">
        <v>11</v>
      </c>
      <c r="Z1283">
        <v>11</v>
      </c>
    </row>
    <row r="1284" spans="1:26" x14ac:dyDescent="0.35">
      <c r="A1284">
        <v>1900</v>
      </c>
      <c r="B1284" t="s">
        <v>590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1901</v>
      </c>
      <c r="B1285" t="s">
        <v>591</v>
      </c>
      <c r="C1285">
        <v>111</v>
      </c>
      <c r="D1285">
        <v>111</v>
      </c>
      <c r="E1285">
        <v>571</v>
      </c>
      <c r="F1285">
        <v>560</v>
      </c>
      <c r="G1285">
        <v>545</v>
      </c>
      <c r="H1285">
        <v>95</v>
      </c>
      <c r="I1285">
        <v>116</v>
      </c>
      <c r="J1285">
        <v>106</v>
      </c>
      <c r="K1285">
        <v>111</v>
      </c>
      <c r="L1285">
        <v>116</v>
      </c>
      <c r="M1285">
        <v>100</v>
      </c>
      <c r="N1285">
        <v>111</v>
      </c>
      <c r="O1285">
        <v>93</v>
      </c>
      <c r="P1285">
        <v>85</v>
      </c>
      <c r="Q1285">
        <v>652</v>
      </c>
      <c r="R1285">
        <v>448</v>
      </c>
      <c r="S1285">
        <v>438</v>
      </c>
      <c r="T1285">
        <v>72</v>
      </c>
      <c r="U1285">
        <v>98</v>
      </c>
      <c r="V1285">
        <v>118</v>
      </c>
      <c r="W1285">
        <v>103</v>
      </c>
      <c r="X1285">
        <v>131</v>
      </c>
      <c r="Y1285">
        <v>117</v>
      </c>
      <c r="Z1285">
        <v>66</v>
      </c>
    </row>
    <row r="1286" spans="1:26" x14ac:dyDescent="0.35">
      <c r="A1286">
        <v>1902</v>
      </c>
      <c r="B1286" t="s">
        <v>1024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1903</v>
      </c>
      <c r="B1287" t="s">
        <v>1025</v>
      </c>
      <c r="C1287">
        <v>0</v>
      </c>
      <c r="D1287">
        <v>40</v>
      </c>
      <c r="E1287">
        <v>14</v>
      </c>
      <c r="F1287">
        <v>21</v>
      </c>
      <c r="G1287">
        <v>24</v>
      </c>
      <c r="H1287">
        <v>28</v>
      </c>
      <c r="I1287">
        <v>37</v>
      </c>
      <c r="J1287">
        <v>44</v>
      </c>
      <c r="K1287">
        <v>65</v>
      </c>
      <c r="L1287">
        <v>12</v>
      </c>
      <c r="M1287">
        <v>12</v>
      </c>
      <c r="N1287">
        <v>0</v>
      </c>
      <c r="O1287">
        <v>0</v>
      </c>
      <c r="P1287">
        <v>35</v>
      </c>
      <c r="Q1287">
        <v>7</v>
      </c>
      <c r="R1287">
        <v>14</v>
      </c>
      <c r="S1287">
        <v>20</v>
      </c>
      <c r="T1287">
        <v>12</v>
      </c>
      <c r="U1287">
        <v>29</v>
      </c>
      <c r="V1287">
        <v>40</v>
      </c>
      <c r="W1287">
        <v>43</v>
      </c>
      <c r="X1287">
        <v>10</v>
      </c>
      <c r="Y1287">
        <v>5</v>
      </c>
      <c r="Z1287">
        <v>0</v>
      </c>
    </row>
    <row r="1288" spans="1:26" x14ac:dyDescent="0.35">
      <c r="A1288">
        <v>1904</v>
      </c>
      <c r="B1288" t="s">
        <v>1026</v>
      </c>
      <c r="C1288">
        <v>0</v>
      </c>
      <c r="D1288">
        <v>17</v>
      </c>
      <c r="E1288">
        <v>7</v>
      </c>
      <c r="F1288">
        <v>8</v>
      </c>
      <c r="G1288">
        <v>4</v>
      </c>
      <c r="H1288">
        <v>5</v>
      </c>
      <c r="I1288">
        <v>15</v>
      </c>
      <c r="J1288">
        <v>21</v>
      </c>
      <c r="K1288">
        <v>20</v>
      </c>
      <c r="L1288">
        <v>3</v>
      </c>
      <c r="M1288">
        <v>3</v>
      </c>
      <c r="N1288">
        <v>0</v>
      </c>
      <c r="O1288">
        <v>0</v>
      </c>
      <c r="P1288">
        <v>17</v>
      </c>
      <c r="Q1288">
        <v>5</v>
      </c>
      <c r="R1288">
        <v>6</v>
      </c>
      <c r="S1288">
        <v>3</v>
      </c>
      <c r="T1288">
        <v>4</v>
      </c>
      <c r="U1288">
        <v>12</v>
      </c>
      <c r="V1288">
        <v>21</v>
      </c>
      <c r="W1288">
        <v>13</v>
      </c>
      <c r="X1288">
        <v>2</v>
      </c>
      <c r="Y1288">
        <v>2</v>
      </c>
      <c r="Z1288">
        <v>0</v>
      </c>
    </row>
    <row r="1289" spans="1:26" x14ac:dyDescent="0.35">
      <c r="A1289">
        <v>1905</v>
      </c>
      <c r="B1289" t="s">
        <v>1027</v>
      </c>
      <c r="C1289">
        <v>0</v>
      </c>
      <c r="D1289">
        <v>45</v>
      </c>
      <c r="E1289">
        <v>23</v>
      </c>
      <c r="F1289">
        <v>39</v>
      </c>
      <c r="G1289">
        <v>37</v>
      </c>
      <c r="H1289">
        <v>25</v>
      </c>
      <c r="I1289">
        <v>42</v>
      </c>
      <c r="J1289">
        <v>82</v>
      </c>
      <c r="K1289">
        <v>99</v>
      </c>
      <c r="L1289">
        <v>14</v>
      </c>
      <c r="M1289">
        <v>10</v>
      </c>
      <c r="N1289">
        <v>0</v>
      </c>
      <c r="O1289">
        <v>0</v>
      </c>
      <c r="P1289">
        <v>39</v>
      </c>
      <c r="Q1289">
        <v>13</v>
      </c>
      <c r="R1289">
        <v>27</v>
      </c>
      <c r="S1289">
        <v>34</v>
      </c>
      <c r="T1289">
        <v>20</v>
      </c>
      <c r="U1289">
        <v>38</v>
      </c>
      <c r="V1289">
        <v>76</v>
      </c>
      <c r="W1289">
        <v>79</v>
      </c>
      <c r="X1289">
        <v>7</v>
      </c>
      <c r="Y1289">
        <v>6</v>
      </c>
      <c r="Z1289">
        <v>0</v>
      </c>
    </row>
    <row r="1290" spans="1:26" x14ac:dyDescent="0.35">
      <c r="A1290">
        <v>1906</v>
      </c>
      <c r="B1290" t="s">
        <v>1028</v>
      </c>
      <c r="C1290">
        <v>0</v>
      </c>
      <c r="D1290">
        <v>21</v>
      </c>
      <c r="E1290">
        <v>9</v>
      </c>
      <c r="F1290">
        <v>13</v>
      </c>
      <c r="G1290">
        <v>11</v>
      </c>
      <c r="H1290">
        <v>4</v>
      </c>
      <c r="I1290">
        <v>16</v>
      </c>
      <c r="J1290">
        <v>22</v>
      </c>
      <c r="K1290">
        <v>32</v>
      </c>
      <c r="L1290">
        <v>4</v>
      </c>
      <c r="M1290">
        <v>5</v>
      </c>
      <c r="N1290">
        <v>0</v>
      </c>
      <c r="O1290">
        <v>0</v>
      </c>
      <c r="P1290">
        <v>20</v>
      </c>
      <c r="Q1290">
        <v>6</v>
      </c>
      <c r="R1290">
        <v>9</v>
      </c>
      <c r="S1290">
        <v>11</v>
      </c>
      <c r="T1290">
        <v>4</v>
      </c>
      <c r="U1290">
        <v>15</v>
      </c>
      <c r="V1290">
        <v>18</v>
      </c>
      <c r="W1290">
        <v>29</v>
      </c>
      <c r="X1290">
        <v>4</v>
      </c>
      <c r="Y1290">
        <v>3</v>
      </c>
      <c r="Z1290">
        <v>0</v>
      </c>
    </row>
    <row r="1291" spans="1:26" x14ac:dyDescent="0.35">
      <c r="A1291">
        <v>1907</v>
      </c>
      <c r="B1291" t="s">
        <v>1029</v>
      </c>
      <c r="C1291">
        <v>0</v>
      </c>
      <c r="D1291">
        <v>31</v>
      </c>
      <c r="E1291">
        <v>14</v>
      </c>
      <c r="F1291">
        <v>20</v>
      </c>
      <c r="G1291">
        <v>15</v>
      </c>
      <c r="H1291">
        <v>10</v>
      </c>
      <c r="I1291">
        <v>32</v>
      </c>
      <c r="J1291">
        <v>39</v>
      </c>
      <c r="K1291">
        <v>62</v>
      </c>
      <c r="L1291">
        <v>9</v>
      </c>
      <c r="M1291">
        <v>7</v>
      </c>
      <c r="N1291">
        <v>0</v>
      </c>
      <c r="O1291">
        <v>0</v>
      </c>
      <c r="P1291">
        <v>20</v>
      </c>
      <c r="Q1291">
        <v>14</v>
      </c>
      <c r="R1291">
        <v>14</v>
      </c>
      <c r="S1291">
        <v>15</v>
      </c>
      <c r="T1291">
        <v>10</v>
      </c>
      <c r="U1291">
        <v>28</v>
      </c>
      <c r="V1291">
        <v>35</v>
      </c>
      <c r="W1291">
        <v>57</v>
      </c>
      <c r="X1291">
        <v>7</v>
      </c>
      <c r="Y1291">
        <v>4</v>
      </c>
      <c r="Z1291">
        <v>0</v>
      </c>
    </row>
    <row r="1292" spans="1:26" x14ac:dyDescent="0.35">
      <c r="A1292">
        <v>1908</v>
      </c>
      <c r="B1292" t="s">
        <v>1030</v>
      </c>
      <c r="C1292">
        <v>0</v>
      </c>
      <c r="D1292">
        <v>28</v>
      </c>
      <c r="E1292">
        <v>11</v>
      </c>
      <c r="F1292">
        <v>16</v>
      </c>
      <c r="G1292">
        <v>16</v>
      </c>
      <c r="H1292">
        <v>10</v>
      </c>
      <c r="I1292">
        <v>31</v>
      </c>
      <c r="J1292">
        <v>36</v>
      </c>
      <c r="K1292">
        <v>41</v>
      </c>
      <c r="L1292">
        <v>6</v>
      </c>
      <c r="M1292">
        <v>5</v>
      </c>
      <c r="N1292">
        <v>0</v>
      </c>
      <c r="O1292">
        <v>0</v>
      </c>
      <c r="P1292">
        <v>25</v>
      </c>
      <c r="Q1292">
        <v>4</v>
      </c>
      <c r="R1292">
        <v>7</v>
      </c>
      <c r="S1292">
        <v>16</v>
      </c>
      <c r="T1292">
        <v>10</v>
      </c>
      <c r="U1292">
        <v>25</v>
      </c>
      <c r="V1292">
        <v>27</v>
      </c>
      <c r="W1292">
        <v>40</v>
      </c>
      <c r="X1292">
        <v>3</v>
      </c>
      <c r="Y1292">
        <v>3</v>
      </c>
      <c r="Z1292">
        <v>0</v>
      </c>
    </row>
    <row r="1293" spans="1:26" x14ac:dyDescent="0.35">
      <c r="A1293">
        <v>1909</v>
      </c>
      <c r="B1293" t="s">
        <v>755</v>
      </c>
      <c r="C1293">
        <v>1650</v>
      </c>
      <c r="D1293">
        <v>1650</v>
      </c>
      <c r="E1293">
        <v>1650</v>
      </c>
      <c r="F1293">
        <v>1650</v>
      </c>
      <c r="G1293">
        <v>1650</v>
      </c>
      <c r="H1293">
        <v>1650</v>
      </c>
      <c r="I1293">
        <v>1650</v>
      </c>
      <c r="J1293">
        <v>1650</v>
      </c>
      <c r="K1293">
        <v>1650</v>
      </c>
      <c r="L1293">
        <v>1650</v>
      </c>
      <c r="M1293">
        <v>1650</v>
      </c>
      <c r="N1293">
        <v>1650</v>
      </c>
      <c r="O1293">
        <v>637</v>
      </c>
      <c r="P1293">
        <v>703</v>
      </c>
      <c r="Q1293">
        <v>167</v>
      </c>
      <c r="R1293">
        <v>0</v>
      </c>
      <c r="S1293">
        <v>615</v>
      </c>
      <c r="T1293">
        <v>165</v>
      </c>
      <c r="U1293">
        <v>914</v>
      </c>
      <c r="V1293">
        <v>335</v>
      </c>
      <c r="W1293">
        <v>1442</v>
      </c>
      <c r="X1293">
        <v>690</v>
      </c>
      <c r="Y1293">
        <v>930</v>
      </c>
      <c r="Z1293">
        <v>958</v>
      </c>
    </row>
    <row r="1294" spans="1:26" x14ac:dyDescent="0.35">
      <c r="A1294">
        <v>1910</v>
      </c>
      <c r="B1294" t="s">
        <v>755</v>
      </c>
      <c r="C1294">
        <v>1650</v>
      </c>
      <c r="D1294">
        <v>1650</v>
      </c>
      <c r="E1294">
        <v>1650</v>
      </c>
      <c r="F1294">
        <v>1650</v>
      </c>
      <c r="G1294">
        <v>1650</v>
      </c>
      <c r="H1294">
        <v>1650</v>
      </c>
      <c r="I1294">
        <v>1650</v>
      </c>
      <c r="J1294">
        <v>1650</v>
      </c>
      <c r="K1294">
        <v>1650</v>
      </c>
      <c r="L1294">
        <v>1650</v>
      </c>
      <c r="M1294">
        <v>1650</v>
      </c>
      <c r="N1294">
        <v>1650</v>
      </c>
      <c r="O1294">
        <v>1645</v>
      </c>
      <c r="P1294">
        <v>1226</v>
      </c>
      <c r="Q1294">
        <v>3314</v>
      </c>
      <c r="R1294">
        <v>1605</v>
      </c>
      <c r="S1294">
        <v>4530</v>
      </c>
      <c r="T1294">
        <v>4082</v>
      </c>
      <c r="U1294">
        <v>1753</v>
      </c>
      <c r="V1294">
        <v>174</v>
      </c>
      <c r="W1294">
        <v>2063</v>
      </c>
      <c r="X1294">
        <v>1713</v>
      </c>
      <c r="Y1294">
        <v>2061</v>
      </c>
      <c r="Z1294">
        <v>0</v>
      </c>
    </row>
    <row r="1295" spans="1:26" x14ac:dyDescent="0.35">
      <c r="A1295">
        <v>1911</v>
      </c>
      <c r="B1295" t="s">
        <v>755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1912</v>
      </c>
      <c r="B1296" t="s">
        <v>755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1913</v>
      </c>
      <c r="B1297" t="s">
        <v>631</v>
      </c>
      <c r="C1297">
        <v>111</v>
      </c>
      <c r="D1297">
        <v>111</v>
      </c>
      <c r="E1297">
        <v>2142</v>
      </c>
      <c r="F1297">
        <v>2142</v>
      </c>
      <c r="G1297">
        <v>2142</v>
      </c>
      <c r="H1297">
        <v>2142</v>
      </c>
      <c r="I1297">
        <v>2350</v>
      </c>
      <c r="J1297">
        <v>2350</v>
      </c>
      <c r="K1297">
        <v>2795</v>
      </c>
      <c r="L1297">
        <v>2795</v>
      </c>
      <c r="M1297">
        <v>2795</v>
      </c>
      <c r="N1297">
        <v>2795</v>
      </c>
      <c r="O1297">
        <v>0</v>
      </c>
      <c r="P1297">
        <v>0</v>
      </c>
      <c r="Q1297">
        <v>0</v>
      </c>
      <c r="R1297">
        <v>1313</v>
      </c>
      <c r="S1297">
        <v>1</v>
      </c>
      <c r="T1297">
        <v>575</v>
      </c>
      <c r="U1297">
        <v>232</v>
      </c>
      <c r="V1297">
        <v>96</v>
      </c>
      <c r="W1297">
        <v>190</v>
      </c>
      <c r="X1297">
        <v>745</v>
      </c>
      <c r="Y1297">
        <v>408</v>
      </c>
      <c r="Z1297">
        <v>1146</v>
      </c>
    </row>
    <row r="1298" spans="1:26" x14ac:dyDescent="0.35">
      <c r="A1298">
        <v>1914</v>
      </c>
      <c r="B1298" t="s">
        <v>631</v>
      </c>
      <c r="C1298">
        <v>475</v>
      </c>
      <c r="D1298">
        <v>475</v>
      </c>
      <c r="E1298">
        <v>706</v>
      </c>
      <c r="F1298">
        <v>706</v>
      </c>
      <c r="G1298">
        <v>706</v>
      </c>
      <c r="H1298">
        <v>706</v>
      </c>
      <c r="I1298">
        <v>864</v>
      </c>
      <c r="J1298">
        <v>864</v>
      </c>
      <c r="K1298">
        <v>830</v>
      </c>
      <c r="L1298">
        <v>830</v>
      </c>
      <c r="M1298">
        <v>830</v>
      </c>
      <c r="N1298">
        <v>830</v>
      </c>
      <c r="O1298">
        <v>977</v>
      </c>
      <c r="P1298">
        <v>1199</v>
      </c>
      <c r="Q1298">
        <v>460</v>
      </c>
      <c r="R1298">
        <v>17</v>
      </c>
      <c r="S1298">
        <v>890</v>
      </c>
      <c r="T1298">
        <v>145</v>
      </c>
      <c r="U1298">
        <v>260</v>
      </c>
      <c r="V1298">
        <v>941</v>
      </c>
      <c r="W1298">
        <v>0</v>
      </c>
      <c r="X1298">
        <v>1097</v>
      </c>
      <c r="Y1298">
        <v>0</v>
      </c>
      <c r="Z1298">
        <v>648</v>
      </c>
    </row>
    <row r="1299" spans="1:26" x14ac:dyDescent="0.35">
      <c r="A1299">
        <v>1915</v>
      </c>
      <c r="B1299" t="s">
        <v>631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1916</v>
      </c>
      <c r="B1300" t="s">
        <v>631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35">
      <c r="A1301">
        <v>1917</v>
      </c>
      <c r="B1301" t="s">
        <v>998</v>
      </c>
      <c r="C1301">
        <v>10000</v>
      </c>
      <c r="D1301">
        <v>10000</v>
      </c>
      <c r="E1301">
        <v>10000</v>
      </c>
      <c r="F1301">
        <v>10000</v>
      </c>
      <c r="G1301">
        <v>10000</v>
      </c>
      <c r="H1301">
        <v>10000</v>
      </c>
      <c r="I1301">
        <v>10000</v>
      </c>
      <c r="J1301">
        <v>10000</v>
      </c>
      <c r="K1301">
        <v>10000</v>
      </c>
      <c r="L1301">
        <v>10000</v>
      </c>
      <c r="M1301">
        <v>10000</v>
      </c>
      <c r="N1301">
        <v>10000</v>
      </c>
      <c r="O1301">
        <v>2632</v>
      </c>
      <c r="P1301">
        <v>0</v>
      </c>
      <c r="Q1301">
        <v>6468</v>
      </c>
      <c r="R1301">
        <v>1324</v>
      </c>
      <c r="S1301">
        <v>6700</v>
      </c>
      <c r="T1301">
        <v>0</v>
      </c>
      <c r="U1301">
        <v>4926</v>
      </c>
      <c r="V1301">
        <v>4112</v>
      </c>
      <c r="W1301">
        <v>1630</v>
      </c>
      <c r="X1301">
        <v>7230</v>
      </c>
      <c r="Y1301">
        <v>1415</v>
      </c>
      <c r="Z1301">
        <v>4250</v>
      </c>
    </row>
    <row r="1302" spans="1:26" x14ac:dyDescent="0.35">
      <c r="A1302">
        <v>1918</v>
      </c>
      <c r="B1302" t="s">
        <v>998</v>
      </c>
      <c r="C1302">
        <v>10000</v>
      </c>
      <c r="D1302">
        <v>10000</v>
      </c>
      <c r="E1302">
        <v>10000</v>
      </c>
      <c r="F1302">
        <v>10000</v>
      </c>
      <c r="G1302">
        <v>10000</v>
      </c>
      <c r="H1302">
        <v>10000</v>
      </c>
      <c r="I1302">
        <v>10000</v>
      </c>
      <c r="J1302">
        <v>10000</v>
      </c>
      <c r="K1302">
        <v>10000</v>
      </c>
      <c r="L1302">
        <v>10000</v>
      </c>
      <c r="M1302">
        <v>10000</v>
      </c>
      <c r="N1302">
        <v>10000</v>
      </c>
      <c r="O1302">
        <v>1252</v>
      </c>
      <c r="P1302">
        <v>399</v>
      </c>
      <c r="Q1302">
        <v>5505</v>
      </c>
      <c r="R1302">
        <v>3300</v>
      </c>
      <c r="S1302">
        <v>4855</v>
      </c>
      <c r="T1302">
        <v>398</v>
      </c>
      <c r="U1302">
        <v>3434</v>
      </c>
      <c r="V1302">
        <v>224</v>
      </c>
      <c r="W1302">
        <v>1090</v>
      </c>
      <c r="X1302">
        <v>820</v>
      </c>
      <c r="Y1302">
        <v>10884</v>
      </c>
      <c r="Z1302">
        <v>0</v>
      </c>
    </row>
    <row r="1303" spans="1:26" x14ac:dyDescent="0.35">
      <c r="A1303">
        <v>1919</v>
      </c>
      <c r="B1303" t="s">
        <v>998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1920</v>
      </c>
      <c r="B1304" t="s">
        <v>998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1921</v>
      </c>
      <c r="B1305" t="s">
        <v>999</v>
      </c>
      <c r="C1305">
        <v>10000</v>
      </c>
      <c r="D1305">
        <v>10000</v>
      </c>
      <c r="E1305">
        <v>10000</v>
      </c>
      <c r="F1305">
        <v>10000</v>
      </c>
      <c r="G1305">
        <v>10000</v>
      </c>
      <c r="H1305">
        <v>10000</v>
      </c>
      <c r="I1305">
        <v>10000</v>
      </c>
      <c r="J1305">
        <v>10000</v>
      </c>
      <c r="K1305">
        <v>10000</v>
      </c>
      <c r="L1305">
        <v>10000</v>
      </c>
      <c r="M1305">
        <v>10000</v>
      </c>
      <c r="N1305">
        <v>10000</v>
      </c>
      <c r="O1305">
        <v>791</v>
      </c>
      <c r="P1305">
        <v>250</v>
      </c>
      <c r="Q1305">
        <v>2546</v>
      </c>
      <c r="R1305">
        <v>50</v>
      </c>
      <c r="S1305">
        <v>1484</v>
      </c>
      <c r="T1305">
        <v>1650</v>
      </c>
      <c r="U1305">
        <v>1270</v>
      </c>
      <c r="V1305">
        <v>2381</v>
      </c>
      <c r="W1305">
        <v>776</v>
      </c>
      <c r="X1305">
        <v>4186</v>
      </c>
      <c r="Y1305">
        <v>441</v>
      </c>
      <c r="Z1305">
        <v>1105</v>
      </c>
    </row>
    <row r="1306" spans="1:26" x14ac:dyDescent="0.35">
      <c r="A1306">
        <v>1922</v>
      </c>
      <c r="B1306" t="s">
        <v>999</v>
      </c>
      <c r="C1306">
        <v>10000</v>
      </c>
      <c r="D1306">
        <v>10000</v>
      </c>
      <c r="E1306">
        <v>10000</v>
      </c>
      <c r="F1306">
        <v>10000</v>
      </c>
      <c r="G1306">
        <v>10000</v>
      </c>
      <c r="H1306">
        <v>10000</v>
      </c>
      <c r="I1306">
        <v>10000</v>
      </c>
      <c r="J1306">
        <v>10000</v>
      </c>
      <c r="K1306">
        <v>10000</v>
      </c>
      <c r="L1306">
        <v>10000</v>
      </c>
      <c r="M1306">
        <v>10000</v>
      </c>
      <c r="N1306">
        <v>10000</v>
      </c>
      <c r="O1306">
        <v>5616</v>
      </c>
      <c r="P1306">
        <v>4727</v>
      </c>
      <c r="Q1306">
        <v>3461</v>
      </c>
      <c r="R1306">
        <v>8192</v>
      </c>
      <c r="S1306">
        <v>372</v>
      </c>
      <c r="T1306">
        <v>9373</v>
      </c>
      <c r="U1306">
        <v>16086</v>
      </c>
      <c r="V1306">
        <v>3049</v>
      </c>
      <c r="W1306">
        <v>10247</v>
      </c>
      <c r="X1306">
        <v>13700</v>
      </c>
      <c r="Y1306">
        <v>1582</v>
      </c>
      <c r="Z1306">
        <v>-7190</v>
      </c>
    </row>
    <row r="1307" spans="1:26" x14ac:dyDescent="0.35">
      <c r="A1307">
        <v>1923</v>
      </c>
      <c r="B1307" t="s">
        <v>999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1924</v>
      </c>
      <c r="B1308" t="s">
        <v>999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1925</v>
      </c>
      <c r="B1309" t="s">
        <v>1031</v>
      </c>
      <c r="C1309">
        <v>100</v>
      </c>
      <c r="D1309">
        <v>100</v>
      </c>
      <c r="E1309">
        <v>100</v>
      </c>
      <c r="F1309">
        <v>100</v>
      </c>
      <c r="G1309">
        <v>100</v>
      </c>
      <c r="H1309">
        <v>100</v>
      </c>
      <c r="I1309">
        <v>100</v>
      </c>
      <c r="J1309">
        <v>100</v>
      </c>
      <c r="K1309">
        <v>100</v>
      </c>
      <c r="L1309">
        <v>100</v>
      </c>
      <c r="M1309">
        <v>100</v>
      </c>
      <c r="N1309">
        <v>0</v>
      </c>
      <c r="O1309">
        <v>100</v>
      </c>
      <c r="P1309">
        <v>100</v>
      </c>
      <c r="Q1309">
        <v>100</v>
      </c>
      <c r="R1309">
        <v>100</v>
      </c>
      <c r="S1309">
        <v>100</v>
      </c>
      <c r="T1309">
        <v>0</v>
      </c>
      <c r="U1309">
        <v>100</v>
      </c>
      <c r="V1309">
        <v>100</v>
      </c>
      <c r="W1309">
        <v>100</v>
      </c>
      <c r="X1309">
        <v>100</v>
      </c>
      <c r="Y1309">
        <v>100</v>
      </c>
      <c r="Z1309">
        <v>0</v>
      </c>
    </row>
    <row r="1310" spans="1:26" x14ac:dyDescent="0.35">
      <c r="A1310">
        <v>1926</v>
      </c>
      <c r="B1310" t="s">
        <v>1032</v>
      </c>
      <c r="C1310">
        <v>2</v>
      </c>
      <c r="D1310">
        <v>3</v>
      </c>
      <c r="E1310">
        <v>10</v>
      </c>
      <c r="F1310">
        <v>2</v>
      </c>
      <c r="G1310">
        <v>4</v>
      </c>
      <c r="H1310">
        <v>6</v>
      </c>
      <c r="I1310">
        <v>3</v>
      </c>
      <c r="J1310">
        <v>1</v>
      </c>
      <c r="K1310">
        <v>4</v>
      </c>
      <c r="L1310">
        <v>10</v>
      </c>
      <c r="M1310">
        <v>15</v>
      </c>
      <c r="N1310">
        <v>0</v>
      </c>
      <c r="O1310">
        <v>2</v>
      </c>
      <c r="P1310">
        <v>3</v>
      </c>
      <c r="Q1310">
        <v>7</v>
      </c>
      <c r="R1310">
        <v>2</v>
      </c>
      <c r="S1310">
        <v>4</v>
      </c>
      <c r="T1310">
        <v>6</v>
      </c>
      <c r="U1310">
        <v>3</v>
      </c>
      <c r="V1310">
        <v>1</v>
      </c>
      <c r="W1310">
        <v>5</v>
      </c>
      <c r="X1310">
        <v>8</v>
      </c>
      <c r="Y1310">
        <v>12</v>
      </c>
      <c r="Z1310">
        <v>0</v>
      </c>
    </row>
    <row r="1311" spans="1:26" x14ac:dyDescent="0.35">
      <c r="A1311">
        <v>1927</v>
      </c>
      <c r="B1311" t="s">
        <v>1033</v>
      </c>
      <c r="C1311">
        <v>402</v>
      </c>
      <c r="D1311">
        <v>402</v>
      </c>
      <c r="E1311">
        <v>402</v>
      </c>
      <c r="F1311">
        <v>402</v>
      </c>
      <c r="G1311">
        <v>402</v>
      </c>
      <c r="H1311">
        <v>402</v>
      </c>
      <c r="I1311">
        <v>402</v>
      </c>
      <c r="J1311">
        <v>402</v>
      </c>
      <c r="K1311">
        <v>402</v>
      </c>
      <c r="L1311">
        <v>402</v>
      </c>
      <c r="M1311">
        <v>402</v>
      </c>
      <c r="N1311">
        <v>402</v>
      </c>
      <c r="O1311">
        <v>378</v>
      </c>
      <c r="P1311">
        <v>365</v>
      </c>
      <c r="Q1311">
        <v>285</v>
      </c>
      <c r="R1311">
        <v>246</v>
      </c>
      <c r="S1311">
        <v>282</v>
      </c>
      <c r="T1311">
        <v>235</v>
      </c>
      <c r="U1311">
        <v>261</v>
      </c>
      <c r="V1311">
        <v>204</v>
      </c>
      <c r="W1311">
        <v>220</v>
      </c>
      <c r="X1311">
        <v>213</v>
      </c>
      <c r="Y1311">
        <v>191</v>
      </c>
      <c r="Z1311">
        <v>224</v>
      </c>
    </row>
    <row r="1312" spans="1:26" x14ac:dyDescent="0.35">
      <c r="A1312">
        <v>1928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112</v>
      </c>
      <c r="K1312">
        <v>112</v>
      </c>
      <c r="L1312">
        <v>112</v>
      </c>
      <c r="M1312">
        <v>112</v>
      </c>
      <c r="N1312">
        <v>112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82</v>
      </c>
      <c r="W1312">
        <v>58</v>
      </c>
      <c r="X1312">
        <v>87</v>
      </c>
      <c r="Y1312">
        <v>58</v>
      </c>
      <c r="Z1312">
        <v>64</v>
      </c>
    </row>
    <row r="1313" spans="1:26" x14ac:dyDescent="0.35">
      <c r="A1313">
        <v>1929</v>
      </c>
      <c r="B1313" t="s">
        <v>1034</v>
      </c>
      <c r="C1313">
        <v>0</v>
      </c>
      <c r="D1313">
        <v>0</v>
      </c>
      <c r="E1313">
        <v>0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35">
      <c r="A1314">
        <v>1930</v>
      </c>
      <c r="B1314" t="s">
        <v>1034</v>
      </c>
      <c r="C1314">
        <v>112</v>
      </c>
      <c r="D1314">
        <v>112</v>
      </c>
      <c r="E1314">
        <v>112</v>
      </c>
      <c r="F1314">
        <v>112</v>
      </c>
      <c r="G1314">
        <v>112</v>
      </c>
      <c r="H1314">
        <v>112</v>
      </c>
      <c r="I1314">
        <v>112</v>
      </c>
      <c r="J1314">
        <v>112</v>
      </c>
      <c r="K1314">
        <v>112</v>
      </c>
      <c r="L1314">
        <v>112</v>
      </c>
      <c r="M1314">
        <v>112</v>
      </c>
      <c r="N1314">
        <v>112</v>
      </c>
      <c r="O1314">
        <v>89</v>
      </c>
      <c r="P1314">
        <v>73</v>
      </c>
      <c r="Q1314">
        <v>56</v>
      </c>
      <c r="R1314">
        <v>60</v>
      </c>
      <c r="S1314">
        <v>68</v>
      </c>
      <c r="T1314">
        <v>60</v>
      </c>
      <c r="U1314">
        <v>81</v>
      </c>
      <c r="V1314">
        <v>82</v>
      </c>
      <c r="W1314">
        <v>58</v>
      </c>
      <c r="X1314">
        <v>87</v>
      </c>
      <c r="Y1314">
        <v>58</v>
      </c>
      <c r="Z1314">
        <v>64</v>
      </c>
    </row>
    <row r="1315" spans="1:26" x14ac:dyDescent="0.35">
      <c r="A1315">
        <v>1931</v>
      </c>
      <c r="B1315" t="s">
        <v>1034</v>
      </c>
      <c r="C1315">
        <v>112</v>
      </c>
      <c r="D1315">
        <v>112</v>
      </c>
      <c r="E1315">
        <v>112</v>
      </c>
      <c r="F1315">
        <v>112</v>
      </c>
      <c r="G1315">
        <v>112</v>
      </c>
      <c r="H1315">
        <v>112</v>
      </c>
      <c r="I1315">
        <v>112</v>
      </c>
      <c r="J1315">
        <v>112</v>
      </c>
      <c r="K1315">
        <v>112</v>
      </c>
      <c r="L1315">
        <v>112</v>
      </c>
      <c r="M1315">
        <v>112</v>
      </c>
      <c r="N1315">
        <v>112</v>
      </c>
      <c r="O1315">
        <v>89</v>
      </c>
      <c r="P1315">
        <v>73</v>
      </c>
      <c r="Q1315">
        <v>56</v>
      </c>
      <c r="R1315">
        <v>60</v>
      </c>
      <c r="S1315">
        <v>68</v>
      </c>
      <c r="T1315">
        <v>60</v>
      </c>
      <c r="U1315">
        <v>81</v>
      </c>
      <c r="V1315">
        <v>82</v>
      </c>
      <c r="W1315">
        <v>58</v>
      </c>
      <c r="X1315">
        <v>87</v>
      </c>
      <c r="Y1315">
        <v>58</v>
      </c>
      <c r="Z1315">
        <v>64</v>
      </c>
    </row>
    <row r="1316" spans="1:26" x14ac:dyDescent="0.35">
      <c r="A1316">
        <v>1932</v>
      </c>
      <c r="B1316" t="s">
        <v>1034</v>
      </c>
      <c r="C1316">
        <v>50</v>
      </c>
      <c r="D1316">
        <v>50</v>
      </c>
      <c r="E1316">
        <v>50</v>
      </c>
      <c r="F1316">
        <v>50</v>
      </c>
      <c r="G1316">
        <v>50</v>
      </c>
      <c r="H1316">
        <v>50</v>
      </c>
      <c r="I1316">
        <v>50</v>
      </c>
      <c r="J1316">
        <v>50</v>
      </c>
      <c r="K1316">
        <v>50</v>
      </c>
      <c r="L1316">
        <v>50</v>
      </c>
      <c r="M1316">
        <v>50</v>
      </c>
      <c r="N1316">
        <v>50</v>
      </c>
      <c r="O1316">
        <v>46</v>
      </c>
      <c r="P1316">
        <v>75</v>
      </c>
      <c r="Q1316">
        <v>66</v>
      </c>
      <c r="R1316">
        <v>53</v>
      </c>
      <c r="S1316">
        <v>56</v>
      </c>
      <c r="T1316">
        <v>42</v>
      </c>
      <c r="U1316">
        <v>47</v>
      </c>
      <c r="V1316">
        <v>42</v>
      </c>
      <c r="W1316">
        <v>47</v>
      </c>
      <c r="X1316">
        <v>33</v>
      </c>
      <c r="Y1316">
        <v>20</v>
      </c>
      <c r="Z1316">
        <v>38</v>
      </c>
    </row>
    <row r="1317" spans="1:26" x14ac:dyDescent="0.35">
      <c r="A1317">
        <v>1933</v>
      </c>
      <c r="B1317" t="s">
        <v>1034</v>
      </c>
      <c r="C1317">
        <v>40</v>
      </c>
      <c r="D1317">
        <v>0</v>
      </c>
      <c r="E1317">
        <v>0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</v>
      </c>
      <c r="O1317">
        <v>21</v>
      </c>
      <c r="P1317">
        <v>0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35">
      <c r="A1318">
        <v>1934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36</v>
      </c>
      <c r="P1318">
        <v>30</v>
      </c>
      <c r="Q1318">
        <v>68</v>
      </c>
      <c r="R1318">
        <v>61</v>
      </c>
      <c r="S1318">
        <v>46</v>
      </c>
      <c r="T1318">
        <v>23</v>
      </c>
      <c r="U1318">
        <v>14</v>
      </c>
      <c r="V1318">
        <v>13</v>
      </c>
      <c r="W1318">
        <v>14</v>
      </c>
      <c r="X1318">
        <v>16</v>
      </c>
      <c r="Y1318">
        <v>11</v>
      </c>
      <c r="Z1318">
        <v>27</v>
      </c>
    </row>
    <row r="1319" spans="1:26" x14ac:dyDescent="0.35">
      <c r="A1319">
        <v>1935</v>
      </c>
      <c r="B1319" t="s">
        <v>1034</v>
      </c>
      <c r="C1319">
        <v>50</v>
      </c>
      <c r="D1319">
        <v>50</v>
      </c>
      <c r="E1319">
        <v>50</v>
      </c>
      <c r="F1319">
        <v>50</v>
      </c>
      <c r="G1319">
        <v>50</v>
      </c>
      <c r="H1319">
        <v>50</v>
      </c>
      <c r="I1319">
        <v>50</v>
      </c>
      <c r="J1319">
        <v>50</v>
      </c>
      <c r="K1319">
        <v>50</v>
      </c>
      <c r="L1319">
        <v>50</v>
      </c>
      <c r="M1319">
        <v>50</v>
      </c>
      <c r="N1319">
        <v>50</v>
      </c>
      <c r="O1319">
        <v>46</v>
      </c>
      <c r="P1319">
        <v>75</v>
      </c>
      <c r="Q1319">
        <v>66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35">
      <c r="A1320">
        <v>1936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80</v>
      </c>
      <c r="K1320">
        <v>80</v>
      </c>
      <c r="L1320">
        <v>80</v>
      </c>
      <c r="M1320">
        <v>80</v>
      </c>
      <c r="N1320">
        <v>80</v>
      </c>
      <c r="O1320">
        <v>41</v>
      </c>
      <c r="P1320">
        <v>37</v>
      </c>
      <c r="Q1320">
        <v>68</v>
      </c>
      <c r="R1320">
        <v>61</v>
      </c>
      <c r="S1320">
        <v>46</v>
      </c>
      <c r="T1320">
        <v>19</v>
      </c>
      <c r="U1320">
        <v>24</v>
      </c>
      <c r="V1320">
        <v>10</v>
      </c>
      <c r="W1320">
        <v>16</v>
      </c>
      <c r="X1320">
        <v>12</v>
      </c>
      <c r="Y1320">
        <v>18</v>
      </c>
      <c r="Z1320">
        <v>0</v>
      </c>
    </row>
    <row r="1321" spans="1:26" x14ac:dyDescent="0.35">
      <c r="A1321">
        <v>1937</v>
      </c>
      <c r="B1321" t="s">
        <v>1034</v>
      </c>
      <c r="C1321">
        <v>80</v>
      </c>
      <c r="D1321">
        <v>80</v>
      </c>
      <c r="E1321">
        <v>80</v>
      </c>
      <c r="F1321">
        <v>80</v>
      </c>
      <c r="G1321">
        <v>80</v>
      </c>
      <c r="H1321">
        <v>80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77</v>
      </c>
      <c r="P1321">
        <v>75</v>
      </c>
      <c r="Q1321">
        <v>60</v>
      </c>
      <c r="R1321">
        <v>48</v>
      </c>
      <c r="S1321">
        <v>68</v>
      </c>
      <c r="T1321">
        <v>24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1938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80</v>
      </c>
      <c r="K1322">
        <v>80</v>
      </c>
      <c r="L1322">
        <v>80</v>
      </c>
      <c r="M1322">
        <v>80</v>
      </c>
      <c r="N1322">
        <v>80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34</v>
      </c>
      <c r="W1322">
        <v>40</v>
      </c>
      <c r="X1322">
        <v>24</v>
      </c>
      <c r="Y1322">
        <v>51</v>
      </c>
      <c r="Z1322">
        <v>62</v>
      </c>
    </row>
    <row r="1323" spans="1:26" x14ac:dyDescent="0.35">
      <c r="A1323">
        <v>1939</v>
      </c>
      <c r="B1323" t="s">
        <v>1034</v>
      </c>
      <c r="C1323">
        <v>50</v>
      </c>
      <c r="D1323">
        <v>50</v>
      </c>
      <c r="E1323">
        <v>50</v>
      </c>
      <c r="F1323">
        <v>50</v>
      </c>
      <c r="G1323">
        <v>50</v>
      </c>
      <c r="H1323">
        <v>50</v>
      </c>
      <c r="I1323">
        <v>50</v>
      </c>
      <c r="J1323">
        <v>50</v>
      </c>
      <c r="K1323">
        <v>50</v>
      </c>
      <c r="L1323">
        <v>50</v>
      </c>
      <c r="M1323">
        <v>50</v>
      </c>
      <c r="N1323">
        <v>50</v>
      </c>
      <c r="O1323">
        <v>46</v>
      </c>
      <c r="P1323">
        <v>75</v>
      </c>
      <c r="Q1323">
        <v>66</v>
      </c>
      <c r="R1323">
        <v>53</v>
      </c>
      <c r="S1323">
        <v>56</v>
      </c>
      <c r="T1323">
        <v>42</v>
      </c>
      <c r="U1323">
        <v>47</v>
      </c>
      <c r="V1323">
        <v>42</v>
      </c>
      <c r="W1323">
        <v>47</v>
      </c>
      <c r="X1323">
        <v>33</v>
      </c>
      <c r="Y1323">
        <v>20</v>
      </c>
      <c r="Z1323">
        <v>38</v>
      </c>
    </row>
    <row r="1324" spans="1:26" x14ac:dyDescent="0.35">
      <c r="A1324">
        <v>1940</v>
      </c>
      <c r="B1324" t="s">
        <v>1034</v>
      </c>
      <c r="C1324">
        <v>80</v>
      </c>
      <c r="D1324">
        <v>80</v>
      </c>
      <c r="E1324">
        <v>80</v>
      </c>
      <c r="F1324">
        <v>80</v>
      </c>
      <c r="G1324">
        <v>80</v>
      </c>
      <c r="H1324">
        <v>80</v>
      </c>
      <c r="I1324">
        <v>80</v>
      </c>
      <c r="J1324">
        <v>80</v>
      </c>
      <c r="K1324">
        <v>80</v>
      </c>
      <c r="L1324">
        <v>80</v>
      </c>
      <c r="M1324">
        <v>80</v>
      </c>
      <c r="N1324">
        <v>80</v>
      </c>
      <c r="O1324">
        <v>77</v>
      </c>
      <c r="P1324">
        <v>75</v>
      </c>
      <c r="Q1324">
        <v>60</v>
      </c>
      <c r="R1324">
        <v>48</v>
      </c>
      <c r="S1324">
        <v>68</v>
      </c>
      <c r="T1324">
        <v>24</v>
      </c>
      <c r="U1324">
        <v>44</v>
      </c>
      <c r="V1324">
        <v>34</v>
      </c>
      <c r="W1324">
        <v>40</v>
      </c>
      <c r="X1324">
        <v>24</v>
      </c>
      <c r="Y1324">
        <v>51</v>
      </c>
      <c r="Z1324">
        <v>62</v>
      </c>
    </row>
    <row r="1325" spans="1:26" x14ac:dyDescent="0.35">
      <c r="A1325">
        <v>1941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112</v>
      </c>
      <c r="I1325">
        <v>112</v>
      </c>
      <c r="J1325">
        <v>112</v>
      </c>
      <c r="K1325">
        <v>112</v>
      </c>
      <c r="L1325">
        <v>112</v>
      </c>
      <c r="M1325">
        <v>112</v>
      </c>
      <c r="N1325">
        <v>112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60</v>
      </c>
      <c r="U1325">
        <v>112</v>
      </c>
      <c r="V1325">
        <v>112</v>
      </c>
      <c r="W1325">
        <v>58</v>
      </c>
      <c r="X1325">
        <v>112</v>
      </c>
      <c r="Y1325">
        <v>58</v>
      </c>
      <c r="Z1325">
        <v>64</v>
      </c>
    </row>
    <row r="1326" spans="1:26" x14ac:dyDescent="0.35">
      <c r="A1326">
        <v>1942</v>
      </c>
      <c r="B1326" t="s">
        <v>1034</v>
      </c>
      <c r="C1326">
        <v>112</v>
      </c>
      <c r="D1326">
        <v>112</v>
      </c>
      <c r="E1326">
        <v>112</v>
      </c>
      <c r="F1326">
        <v>112</v>
      </c>
      <c r="G1326">
        <v>112</v>
      </c>
      <c r="H1326">
        <v>112</v>
      </c>
      <c r="I1326">
        <v>112</v>
      </c>
      <c r="J1326">
        <v>112</v>
      </c>
      <c r="K1326">
        <v>112</v>
      </c>
      <c r="L1326">
        <v>112</v>
      </c>
      <c r="M1326">
        <v>112</v>
      </c>
      <c r="N1326">
        <v>112</v>
      </c>
      <c r="O1326">
        <v>89</v>
      </c>
      <c r="P1326">
        <v>73</v>
      </c>
      <c r="Q1326">
        <v>56</v>
      </c>
      <c r="R1326">
        <v>60</v>
      </c>
      <c r="S1326">
        <v>68</v>
      </c>
      <c r="T1326">
        <v>60</v>
      </c>
      <c r="U1326">
        <v>81</v>
      </c>
      <c r="V1326">
        <v>82</v>
      </c>
      <c r="W1326">
        <v>58</v>
      </c>
      <c r="X1326">
        <v>87</v>
      </c>
      <c r="Y1326">
        <v>58</v>
      </c>
      <c r="Z1326">
        <v>64</v>
      </c>
    </row>
    <row r="1327" spans="1:26" x14ac:dyDescent="0.35">
      <c r="A1327">
        <v>1943</v>
      </c>
      <c r="B1327" t="s">
        <v>1034</v>
      </c>
      <c r="C1327">
        <v>112</v>
      </c>
      <c r="D1327">
        <v>112</v>
      </c>
      <c r="E1327">
        <v>112</v>
      </c>
      <c r="F1327">
        <v>112</v>
      </c>
      <c r="G1327">
        <v>112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89</v>
      </c>
      <c r="P1327">
        <v>73</v>
      </c>
      <c r="Q1327">
        <v>56</v>
      </c>
      <c r="R1327">
        <v>60</v>
      </c>
      <c r="S1327">
        <v>68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35">
      <c r="A1328">
        <v>1944</v>
      </c>
      <c r="B1328" t="s">
        <v>1034</v>
      </c>
      <c r="C1328">
        <v>80</v>
      </c>
      <c r="D1328">
        <v>80</v>
      </c>
      <c r="E1328">
        <v>80</v>
      </c>
      <c r="F1328">
        <v>80</v>
      </c>
      <c r="G1328">
        <v>80</v>
      </c>
      <c r="H1328">
        <v>80</v>
      </c>
      <c r="I1328">
        <v>80</v>
      </c>
      <c r="J1328">
        <v>80</v>
      </c>
      <c r="K1328">
        <v>80</v>
      </c>
      <c r="L1328">
        <v>80</v>
      </c>
      <c r="M1328">
        <v>80</v>
      </c>
      <c r="N1328">
        <v>80</v>
      </c>
      <c r="O1328">
        <v>77</v>
      </c>
      <c r="P1328">
        <v>75</v>
      </c>
      <c r="Q1328">
        <v>60</v>
      </c>
      <c r="R1328">
        <v>48</v>
      </c>
      <c r="S1328">
        <v>68</v>
      </c>
      <c r="T1328">
        <v>24</v>
      </c>
      <c r="U1328">
        <v>44</v>
      </c>
      <c r="V1328">
        <v>34</v>
      </c>
      <c r="W1328">
        <v>40</v>
      </c>
      <c r="X1328">
        <v>24</v>
      </c>
      <c r="Y1328">
        <v>51</v>
      </c>
      <c r="Z1328">
        <v>62</v>
      </c>
    </row>
    <row r="1329" spans="1:26" x14ac:dyDescent="0.35">
      <c r="A1329">
        <v>1945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25</v>
      </c>
      <c r="K1329">
        <v>25</v>
      </c>
      <c r="L1329">
        <v>25</v>
      </c>
      <c r="M1329">
        <v>25</v>
      </c>
      <c r="N1329">
        <v>25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3</v>
      </c>
      <c r="W1329">
        <v>5</v>
      </c>
      <c r="X1329">
        <v>6</v>
      </c>
      <c r="Y1329">
        <v>6</v>
      </c>
      <c r="Z1329">
        <v>12</v>
      </c>
    </row>
    <row r="1330" spans="1:26" x14ac:dyDescent="0.35">
      <c r="A1330">
        <v>1946</v>
      </c>
      <c r="B1330" t="s">
        <v>1035</v>
      </c>
      <c r="C1330">
        <v>0</v>
      </c>
      <c r="D1330">
        <v>0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35">
      <c r="A1331">
        <v>1947</v>
      </c>
      <c r="B1331" t="s">
        <v>1035</v>
      </c>
      <c r="C1331">
        <v>25</v>
      </c>
      <c r="D1331">
        <v>25</v>
      </c>
      <c r="E1331">
        <v>25</v>
      </c>
      <c r="F1331">
        <v>25</v>
      </c>
      <c r="G1331">
        <v>25</v>
      </c>
      <c r="H1331">
        <v>25</v>
      </c>
      <c r="I1331">
        <v>25</v>
      </c>
      <c r="J1331">
        <v>25</v>
      </c>
      <c r="K1331">
        <v>25</v>
      </c>
      <c r="L1331">
        <v>25</v>
      </c>
      <c r="M1331">
        <v>25</v>
      </c>
      <c r="N1331">
        <v>25</v>
      </c>
      <c r="O1331">
        <v>10</v>
      </c>
      <c r="P1331">
        <v>9</v>
      </c>
      <c r="Q1331">
        <v>3</v>
      </c>
      <c r="R1331">
        <v>1</v>
      </c>
      <c r="S1331">
        <v>6</v>
      </c>
      <c r="T1331">
        <v>6</v>
      </c>
      <c r="U1331">
        <v>5</v>
      </c>
      <c r="V1331">
        <v>3</v>
      </c>
      <c r="W1331">
        <v>5</v>
      </c>
      <c r="X1331">
        <v>6</v>
      </c>
      <c r="Y1331">
        <v>6</v>
      </c>
      <c r="Z1331">
        <v>12</v>
      </c>
    </row>
    <row r="1332" spans="1:26" x14ac:dyDescent="0.35">
      <c r="A1332">
        <v>1948</v>
      </c>
      <c r="B1332" t="s">
        <v>1035</v>
      </c>
      <c r="C1332">
        <v>25</v>
      </c>
      <c r="D1332">
        <v>25</v>
      </c>
      <c r="E1332">
        <v>25</v>
      </c>
      <c r="F1332">
        <v>25</v>
      </c>
      <c r="G1332">
        <v>25</v>
      </c>
      <c r="H1332">
        <v>25</v>
      </c>
      <c r="I1332">
        <v>25</v>
      </c>
      <c r="J1332">
        <v>25</v>
      </c>
      <c r="K1332">
        <v>25</v>
      </c>
      <c r="L1332">
        <v>25</v>
      </c>
      <c r="M1332">
        <v>25</v>
      </c>
      <c r="N1332">
        <v>25</v>
      </c>
      <c r="O1332">
        <v>10</v>
      </c>
      <c r="P1332">
        <v>9</v>
      </c>
      <c r="Q1332">
        <v>3</v>
      </c>
      <c r="R1332">
        <v>1</v>
      </c>
      <c r="S1332">
        <v>6</v>
      </c>
      <c r="T1332">
        <v>6</v>
      </c>
      <c r="U1332">
        <v>5</v>
      </c>
      <c r="V1332">
        <v>3</v>
      </c>
      <c r="W1332">
        <v>5</v>
      </c>
      <c r="X1332">
        <v>6</v>
      </c>
      <c r="Y1332">
        <v>6</v>
      </c>
      <c r="Z1332">
        <v>12</v>
      </c>
    </row>
    <row r="1333" spans="1:26" x14ac:dyDescent="0.35">
      <c r="A1333">
        <v>1949</v>
      </c>
      <c r="B1333" t="s">
        <v>1035</v>
      </c>
      <c r="C1333">
        <v>12</v>
      </c>
      <c r="D1333">
        <v>12</v>
      </c>
      <c r="E1333">
        <v>12</v>
      </c>
      <c r="F1333">
        <v>12</v>
      </c>
      <c r="G1333">
        <v>12</v>
      </c>
      <c r="H1333">
        <v>12</v>
      </c>
      <c r="I1333">
        <v>12</v>
      </c>
      <c r="J1333">
        <v>12</v>
      </c>
      <c r="K1333">
        <v>12</v>
      </c>
      <c r="L1333">
        <v>12</v>
      </c>
      <c r="M1333">
        <v>12</v>
      </c>
      <c r="N1333">
        <v>12</v>
      </c>
      <c r="O1333">
        <v>4</v>
      </c>
      <c r="P1333">
        <v>20</v>
      </c>
      <c r="Q1333">
        <v>15</v>
      </c>
      <c r="R1333">
        <v>19</v>
      </c>
      <c r="S1333">
        <v>9</v>
      </c>
      <c r="T1333">
        <v>5</v>
      </c>
      <c r="U1333">
        <v>9</v>
      </c>
      <c r="V1333">
        <v>10</v>
      </c>
      <c r="W1333">
        <v>20</v>
      </c>
      <c r="X1333">
        <v>8</v>
      </c>
      <c r="Y1333">
        <v>4</v>
      </c>
      <c r="Z1333">
        <v>13</v>
      </c>
    </row>
    <row r="1334" spans="1:26" x14ac:dyDescent="0.35">
      <c r="A1334">
        <v>1950</v>
      </c>
      <c r="B1334" t="s">
        <v>1035</v>
      </c>
      <c r="C1334">
        <v>12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7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1951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6</v>
      </c>
      <c r="X1335">
        <v>7</v>
      </c>
      <c r="Y1335">
        <v>1</v>
      </c>
      <c r="Z1335">
        <v>4</v>
      </c>
    </row>
    <row r="1336" spans="1:26" x14ac:dyDescent="0.35">
      <c r="A1336">
        <v>1952</v>
      </c>
      <c r="B1336" t="s">
        <v>1035</v>
      </c>
      <c r="C1336">
        <v>12</v>
      </c>
      <c r="D1336">
        <v>12</v>
      </c>
      <c r="E1336">
        <v>12</v>
      </c>
      <c r="F1336">
        <v>12</v>
      </c>
      <c r="G1336">
        <v>12</v>
      </c>
      <c r="H1336">
        <v>12</v>
      </c>
      <c r="I1336">
        <v>12</v>
      </c>
      <c r="J1336">
        <v>12</v>
      </c>
      <c r="K1336">
        <v>12</v>
      </c>
      <c r="L1336">
        <v>12</v>
      </c>
      <c r="M1336">
        <v>12</v>
      </c>
      <c r="N1336">
        <v>12</v>
      </c>
      <c r="O1336">
        <v>4</v>
      </c>
      <c r="P1336">
        <v>20</v>
      </c>
      <c r="Q1336">
        <v>15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1953</v>
      </c>
      <c r="B1337" t="s">
        <v>1035</v>
      </c>
      <c r="C1337">
        <v>23</v>
      </c>
      <c r="D1337">
        <v>23</v>
      </c>
      <c r="E1337">
        <v>23</v>
      </c>
      <c r="F1337">
        <v>23</v>
      </c>
      <c r="G1337">
        <v>23</v>
      </c>
      <c r="H1337">
        <v>23</v>
      </c>
      <c r="I1337">
        <v>23</v>
      </c>
      <c r="J1337">
        <v>23</v>
      </c>
      <c r="K1337">
        <v>23</v>
      </c>
      <c r="L1337">
        <v>23</v>
      </c>
      <c r="M1337">
        <v>23</v>
      </c>
      <c r="N1337">
        <v>23</v>
      </c>
      <c r="O1337">
        <v>29</v>
      </c>
      <c r="P1337">
        <v>29</v>
      </c>
      <c r="Q1337">
        <v>8</v>
      </c>
      <c r="R1337">
        <v>9</v>
      </c>
      <c r="S1337">
        <v>5</v>
      </c>
      <c r="T1337">
        <v>4</v>
      </c>
      <c r="U1337">
        <v>6</v>
      </c>
      <c r="V1337">
        <v>0</v>
      </c>
      <c r="W1337">
        <v>6</v>
      </c>
      <c r="X1337">
        <v>7</v>
      </c>
      <c r="Y1337">
        <v>1</v>
      </c>
      <c r="Z1337">
        <v>0</v>
      </c>
    </row>
    <row r="1338" spans="1:26" x14ac:dyDescent="0.35">
      <c r="A1338">
        <v>1954</v>
      </c>
      <c r="B1338" t="s">
        <v>1035</v>
      </c>
      <c r="C1338">
        <v>15</v>
      </c>
      <c r="D1338">
        <v>15</v>
      </c>
      <c r="E1338">
        <v>15</v>
      </c>
      <c r="F1338">
        <v>15</v>
      </c>
      <c r="G1338">
        <v>15</v>
      </c>
      <c r="H1338">
        <v>15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5</v>
      </c>
      <c r="P1338">
        <v>6</v>
      </c>
      <c r="Q1338">
        <v>8</v>
      </c>
      <c r="R1338">
        <v>8</v>
      </c>
      <c r="S1338">
        <v>7</v>
      </c>
      <c r="T1338">
        <v>3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35">
      <c r="A1339">
        <v>1955</v>
      </c>
      <c r="B1339" t="s">
        <v>1035</v>
      </c>
      <c r="C1339">
        <v>15</v>
      </c>
      <c r="D1339">
        <v>15</v>
      </c>
      <c r="E1339">
        <v>15</v>
      </c>
      <c r="F1339">
        <v>15</v>
      </c>
      <c r="G1339">
        <v>15</v>
      </c>
      <c r="H1339">
        <v>15</v>
      </c>
      <c r="I1339">
        <v>15</v>
      </c>
      <c r="J1339">
        <v>15</v>
      </c>
      <c r="K1339">
        <v>15</v>
      </c>
      <c r="L1339">
        <v>15</v>
      </c>
      <c r="M1339">
        <v>15</v>
      </c>
      <c r="N1339">
        <v>15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7</v>
      </c>
      <c r="W1339">
        <v>5</v>
      </c>
      <c r="X1339">
        <v>0</v>
      </c>
      <c r="Y1339">
        <v>4</v>
      </c>
      <c r="Z1339">
        <v>9</v>
      </c>
    </row>
    <row r="1340" spans="1:26" x14ac:dyDescent="0.35">
      <c r="A1340">
        <v>1956</v>
      </c>
      <c r="B1340" t="s">
        <v>1035</v>
      </c>
      <c r="C1340">
        <v>12</v>
      </c>
      <c r="D1340">
        <v>12</v>
      </c>
      <c r="E1340">
        <v>12</v>
      </c>
      <c r="F1340">
        <v>12</v>
      </c>
      <c r="G1340">
        <v>12</v>
      </c>
      <c r="H1340">
        <v>12</v>
      </c>
      <c r="I1340">
        <v>12</v>
      </c>
      <c r="J1340">
        <v>12</v>
      </c>
      <c r="K1340">
        <v>12</v>
      </c>
      <c r="L1340">
        <v>12</v>
      </c>
      <c r="M1340">
        <v>12</v>
      </c>
      <c r="N1340">
        <v>12</v>
      </c>
      <c r="O1340">
        <v>4</v>
      </c>
      <c r="P1340">
        <v>20</v>
      </c>
      <c r="Q1340">
        <v>15</v>
      </c>
      <c r="R1340">
        <v>19</v>
      </c>
      <c r="S1340">
        <v>9</v>
      </c>
      <c r="T1340">
        <v>5</v>
      </c>
      <c r="U1340">
        <v>9</v>
      </c>
      <c r="V1340">
        <v>10</v>
      </c>
      <c r="W1340">
        <v>20</v>
      </c>
      <c r="X1340">
        <v>8</v>
      </c>
      <c r="Y1340">
        <v>4</v>
      </c>
      <c r="Z1340">
        <v>13</v>
      </c>
    </row>
    <row r="1341" spans="1:26" x14ac:dyDescent="0.35">
      <c r="A1341">
        <v>1957</v>
      </c>
      <c r="B1341" t="s">
        <v>1035</v>
      </c>
      <c r="C1341">
        <v>15</v>
      </c>
      <c r="D1341">
        <v>15</v>
      </c>
      <c r="E1341">
        <v>18</v>
      </c>
      <c r="F1341">
        <v>15</v>
      </c>
      <c r="G1341">
        <v>15</v>
      </c>
      <c r="H1341">
        <v>15</v>
      </c>
      <c r="I1341">
        <v>15</v>
      </c>
      <c r="J1341">
        <v>15</v>
      </c>
      <c r="K1341">
        <v>15</v>
      </c>
      <c r="L1341">
        <v>15</v>
      </c>
      <c r="M1341">
        <v>15</v>
      </c>
      <c r="N1341">
        <v>15</v>
      </c>
      <c r="O1341">
        <v>5</v>
      </c>
      <c r="P1341">
        <v>6</v>
      </c>
      <c r="Q1341">
        <v>8</v>
      </c>
      <c r="R1341">
        <v>8</v>
      </c>
      <c r="S1341">
        <v>7</v>
      </c>
      <c r="T1341">
        <v>3</v>
      </c>
      <c r="U1341">
        <v>1</v>
      </c>
      <c r="V1341">
        <v>7</v>
      </c>
      <c r="W1341">
        <v>5</v>
      </c>
      <c r="X1341">
        <v>0</v>
      </c>
      <c r="Y1341">
        <v>4</v>
      </c>
      <c r="Z1341">
        <v>9</v>
      </c>
    </row>
    <row r="1342" spans="1:26" x14ac:dyDescent="0.35">
      <c r="A1342">
        <v>1958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25</v>
      </c>
      <c r="I1342">
        <v>25</v>
      </c>
      <c r="J1342">
        <v>25</v>
      </c>
      <c r="K1342">
        <v>25</v>
      </c>
      <c r="L1342">
        <v>25</v>
      </c>
      <c r="M1342">
        <v>25</v>
      </c>
      <c r="N1342">
        <v>25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6</v>
      </c>
      <c r="U1342">
        <v>25</v>
      </c>
      <c r="V1342">
        <v>25</v>
      </c>
      <c r="W1342">
        <v>25</v>
      </c>
      <c r="X1342">
        <v>25</v>
      </c>
      <c r="Y1342">
        <v>6</v>
      </c>
      <c r="Z1342">
        <v>12</v>
      </c>
    </row>
    <row r="1343" spans="1:26" x14ac:dyDescent="0.35">
      <c r="A1343">
        <v>1959</v>
      </c>
      <c r="B1343" t="s">
        <v>1035</v>
      </c>
      <c r="C1343">
        <v>25</v>
      </c>
      <c r="D1343">
        <v>25</v>
      </c>
      <c r="E1343">
        <v>25</v>
      </c>
      <c r="F1343">
        <v>25</v>
      </c>
      <c r="G1343">
        <v>25</v>
      </c>
      <c r="H1343">
        <v>25</v>
      </c>
      <c r="I1343">
        <v>25</v>
      </c>
      <c r="J1343">
        <v>25</v>
      </c>
      <c r="K1343">
        <v>25</v>
      </c>
      <c r="L1343">
        <v>25</v>
      </c>
      <c r="M1343">
        <v>25</v>
      </c>
      <c r="N1343">
        <v>25</v>
      </c>
      <c r="O1343">
        <v>10</v>
      </c>
      <c r="P1343">
        <v>9</v>
      </c>
      <c r="Q1343">
        <v>3</v>
      </c>
      <c r="R1343">
        <v>1</v>
      </c>
      <c r="S1343">
        <v>6</v>
      </c>
      <c r="T1343">
        <v>6</v>
      </c>
      <c r="U1343">
        <v>5</v>
      </c>
      <c r="V1343">
        <v>3</v>
      </c>
      <c r="W1343">
        <v>5</v>
      </c>
      <c r="X1343">
        <v>6</v>
      </c>
      <c r="Y1343">
        <v>6</v>
      </c>
      <c r="Z1343">
        <v>12</v>
      </c>
    </row>
    <row r="1344" spans="1:26" x14ac:dyDescent="0.35">
      <c r="A1344">
        <v>1960</v>
      </c>
      <c r="B1344" t="s">
        <v>1035</v>
      </c>
      <c r="C1344">
        <v>25</v>
      </c>
      <c r="D1344">
        <v>25</v>
      </c>
      <c r="E1344">
        <v>25</v>
      </c>
      <c r="F1344">
        <v>25</v>
      </c>
      <c r="G1344">
        <v>25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10</v>
      </c>
      <c r="P1344">
        <v>9</v>
      </c>
      <c r="Q1344">
        <v>3</v>
      </c>
      <c r="R1344">
        <v>1</v>
      </c>
      <c r="S1344">
        <v>6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35">
      <c r="A1345">
        <v>1961</v>
      </c>
      <c r="B1345" t="s">
        <v>1035</v>
      </c>
      <c r="C1345">
        <v>15</v>
      </c>
      <c r="D1345">
        <v>15</v>
      </c>
      <c r="E1345">
        <v>15</v>
      </c>
      <c r="F1345">
        <v>15</v>
      </c>
      <c r="G1345">
        <v>15</v>
      </c>
      <c r="H1345">
        <v>15</v>
      </c>
      <c r="I1345">
        <v>15</v>
      </c>
      <c r="J1345">
        <v>15</v>
      </c>
      <c r="K1345">
        <v>15</v>
      </c>
      <c r="L1345">
        <v>15</v>
      </c>
      <c r="M1345">
        <v>15</v>
      </c>
      <c r="N1345">
        <v>15</v>
      </c>
      <c r="O1345">
        <v>5</v>
      </c>
      <c r="P1345">
        <v>6</v>
      </c>
      <c r="Q1345">
        <v>8</v>
      </c>
      <c r="R1345">
        <v>8</v>
      </c>
      <c r="S1345">
        <v>7</v>
      </c>
      <c r="T1345">
        <v>3</v>
      </c>
      <c r="U1345">
        <v>1</v>
      </c>
      <c r="V1345">
        <v>7</v>
      </c>
      <c r="W1345">
        <v>5</v>
      </c>
      <c r="X1345">
        <v>0</v>
      </c>
      <c r="Y1345">
        <v>4</v>
      </c>
      <c r="Z1345">
        <v>9</v>
      </c>
    </row>
    <row r="1346" spans="1:26" x14ac:dyDescent="0.35">
      <c r="A1346">
        <v>1962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5</v>
      </c>
      <c r="K1346">
        <v>5</v>
      </c>
      <c r="L1346">
        <v>5</v>
      </c>
      <c r="M1346">
        <v>5</v>
      </c>
      <c r="N1346">
        <v>5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9</v>
      </c>
      <c r="W1346">
        <v>1</v>
      </c>
      <c r="X1346">
        <v>4</v>
      </c>
      <c r="Y1346">
        <v>3</v>
      </c>
      <c r="Z1346">
        <v>17</v>
      </c>
    </row>
    <row r="1347" spans="1:26" x14ac:dyDescent="0.35">
      <c r="A1347">
        <v>1963</v>
      </c>
      <c r="B1347" t="s">
        <v>1036</v>
      </c>
      <c r="C1347">
        <v>0</v>
      </c>
      <c r="D1347">
        <v>0</v>
      </c>
      <c r="E1347">
        <v>0</v>
      </c>
      <c r="F1347">
        <v>0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35">
      <c r="A1348">
        <v>1964</v>
      </c>
      <c r="B1348" t="s">
        <v>1036</v>
      </c>
      <c r="C1348">
        <v>5</v>
      </c>
      <c r="D1348">
        <v>5</v>
      </c>
      <c r="E1348">
        <v>7</v>
      </c>
      <c r="F1348">
        <v>6</v>
      </c>
      <c r="G1348">
        <v>6</v>
      </c>
      <c r="H1348">
        <v>6</v>
      </c>
      <c r="I1348">
        <v>6</v>
      </c>
      <c r="J1348">
        <v>5</v>
      </c>
      <c r="K1348">
        <v>5</v>
      </c>
      <c r="L1348">
        <v>5</v>
      </c>
      <c r="M1348">
        <v>5</v>
      </c>
      <c r="N1348">
        <v>5</v>
      </c>
      <c r="O1348">
        <v>6</v>
      </c>
      <c r="P1348">
        <v>5</v>
      </c>
      <c r="Q1348">
        <v>3</v>
      </c>
      <c r="R1348">
        <v>2</v>
      </c>
      <c r="S1348">
        <v>6</v>
      </c>
      <c r="T1348">
        <v>2</v>
      </c>
      <c r="U1348">
        <v>13</v>
      </c>
      <c r="V1348">
        <v>9</v>
      </c>
      <c r="W1348">
        <v>6</v>
      </c>
      <c r="X1348">
        <v>12</v>
      </c>
      <c r="Y1348">
        <v>11</v>
      </c>
      <c r="Z1348">
        <v>17</v>
      </c>
    </row>
    <row r="1349" spans="1:26" x14ac:dyDescent="0.35">
      <c r="A1349">
        <v>1965</v>
      </c>
      <c r="B1349" t="s">
        <v>1036</v>
      </c>
      <c r="C1349">
        <v>5</v>
      </c>
      <c r="D1349">
        <v>5</v>
      </c>
      <c r="E1349">
        <v>7</v>
      </c>
      <c r="F1349">
        <v>6</v>
      </c>
      <c r="G1349">
        <v>6</v>
      </c>
      <c r="H1349">
        <v>6</v>
      </c>
      <c r="I1349">
        <v>6</v>
      </c>
      <c r="J1349">
        <v>5</v>
      </c>
      <c r="K1349">
        <v>5</v>
      </c>
      <c r="L1349">
        <v>5</v>
      </c>
      <c r="M1349">
        <v>5</v>
      </c>
      <c r="N1349">
        <v>5</v>
      </c>
      <c r="O1349">
        <v>6</v>
      </c>
      <c r="P1349">
        <v>5</v>
      </c>
      <c r="Q1349">
        <v>3</v>
      </c>
      <c r="R1349">
        <v>2</v>
      </c>
      <c r="S1349">
        <v>6</v>
      </c>
      <c r="T1349">
        <v>2</v>
      </c>
      <c r="U1349">
        <v>13</v>
      </c>
      <c r="V1349">
        <v>9</v>
      </c>
      <c r="W1349">
        <v>6</v>
      </c>
      <c r="X1349">
        <v>12</v>
      </c>
      <c r="Y1349">
        <v>11</v>
      </c>
      <c r="Z1349">
        <v>17</v>
      </c>
    </row>
    <row r="1350" spans="1:26" x14ac:dyDescent="0.35">
      <c r="A1350">
        <v>1966</v>
      </c>
      <c r="B1350" t="s">
        <v>1036</v>
      </c>
      <c r="C1350">
        <v>3</v>
      </c>
      <c r="D1350">
        <v>3</v>
      </c>
      <c r="E1350">
        <v>3</v>
      </c>
      <c r="F1350">
        <v>3</v>
      </c>
      <c r="G1350">
        <v>3</v>
      </c>
      <c r="H1350">
        <v>3</v>
      </c>
      <c r="I1350">
        <v>3</v>
      </c>
      <c r="J1350">
        <v>3</v>
      </c>
      <c r="K1350">
        <v>3</v>
      </c>
      <c r="L1350">
        <v>3</v>
      </c>
      <c r="M1350">
        <v>3</v>
      </c>
      <c r="N1350">
        <v>3</v>
      </c>
      <c r="O1350">
        <v>9</v>
      </c>
      <c r="P1350">
        <v>3</v>
      </c>
      <c r="Q1350">
        <v>7</v>
      </c>
      <c r="R1350">
        <v>6</v>
      </c>
      <c r="S1350">
        <v>5</v>
      </c>
      <c r="T1350">
        <v>7</v>
      </c>
      <c r="U1350">
        <v>6</v>
      </c>
      <c r="V1350">
        <v>7</v>
      </c>
      <c r="W1350">
        <v>4</v>
      </c>
      <c r="X1350">
        <v>4</v>
      </c>
      <c r="Y1350">
        <v>9</v>
      </c>
      <c r="Z1350">
        <v>8</v>
      </c>
    </row>
    <row r="1351" spans="1:26" x14ac:dyDescent="0.35">
      <c r="A1351">
        <v>1967</v>
      </c>
      <c r="B1351" t="s">
        <v>1036</v>
      </c>
      <c r="C1351">
        <v>2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3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1968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1</v>
      </c>
      <c r="X1352">
        <v>1</v>
      </c>
      <c r="Y1352">
        <v>3</v>
      </c>
      <c r="Z1352">
        <v>1</v>
      </c>
    </row>
    <row r="1353" spans="1:26" x14ac:dyDescent="0.35">
      <c r="A1353">
        <v>1969</v>
      </c>
      <c r="B1353" t="s">
        <v>1036</v>
      </c>
      <c r="C1353">
        <v>3</v>
      </c>
      <c r="D1353">
        <v>3</v>
      </c>
      <c r="E1353">
        <v>3</v>
      </c>
      <c r="F1353">
        <v>3</v>
      </c>
      <c r="G1353">
        <v>3</v>
      </c>
      <c r="H1353">
        <v>3</v>
      </c>
      <c r="I1353">
        <v>3</v>
      </c>
      <c r="J1353">
        <v>3</v>
      </c>
      <c r="K1353">
        <v>3</v>
      </c>
      <c r="L1353">
        <v>3</v>
      </c>
      <c r="M1353">
        <v>3</v>
      </c>
      <c r="N1353">
        <v>3</v>
      </c>
      <c r="O1353">
        <v>9</v>
      </c>
      <c r="P1353">
        <v>3</v>
      </c>
      <c r="Q1353">
        <v>7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1970</v>
      </c>
      <c r="B1354" t="s">
        <v>1036</v>
      </c>
      <c r="C1354">
        <v>1</v>
      </c>
      <c r="D1354">
        <v>2</v>
      </c>
      <c r="E1354">
        <v>2</v>
      </c>
      <c r="F1354">
        <v>1</v>
      </c>
      <c r="G1354">
        <v>1</v>
      </c>
      <c r="H1354">
        <v>1</v>
      </c>
      <c r="I1354">
        <v>1</v>
      </c>
      <c r="J1354">
        <v>1</v>
      </c>
      <c r="K1354">
        <v>1</v>
      </c>
      <c r="L1354">
        <v>1</v>
      </c>
      <c r="M1354">
        <v>1</v>
      </c>
      <c r="N1354">
        <v>1</v>
      </c>
      <c r="O1354">
        <v>1</v>
      </c>
      <c r="P1354">
        <v>2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1</v>
      </c>
      <c r="X1354">
        <v>1</v>
      </c>
      <c r="Y1354">
        <v>0</v>
      </c>
      <c r="Z1354">
        <v>0</v>
      </c>
    </row>
    <row r="1355" spans="1:26" x14ac:dyDescent="0.35">
      <c r="A1355">
        <v>1971</v>
      </c>
      <c r="B1355" t="s">
        <v>1036</v>
      </c>
      <c r="C1355">
        <v>2</v>
      </c>
      <c r="D1355">
        <v>2</v>
      </c>
      <c r="E1355">
        <v>2</v>
      </c>
      <c r="F1355">
        <v>2</v>
      </c>
      <c r="G1355">
        <v>2</v>
      </c>
      <c r="H1355">
        <v>2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2</v>
      </c>
      <c r="P1355">
        <v>2</v>
      </c>
      <c r="Q1355">
        <v>1</v>
      </c>
      <c r="R1355">
        <v>2</v>
      </c>
      <c r="S1355">
        <v>0</v>
      </c>
      <c r="T1355">
        <v>2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35">
      <c r="A1356">
        <v>1972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2</v>
      </c>
      <c r="K1356">
        <v>2</v>
      </c>
      <c r="L1356">
        <v>2</v>
      </c>
      <c r="M1356">
        <v>2</v>
      </c>
      <c r="N1356">
        <v>2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2</v>
      </c>
      <c r="W1356">
        <v>2</v>
      </c>
      <c r="X1356">
        <v>3</v>
      </c>
      <c r="Y1356">
        <v>3</v>
      </c>
      <c r="Z1356">
        <v>2</v>
      </c>
    </row>
    <row r="1357" spans="1:26" x14ac:dyDescent="0.35">
      <c r="A1357">
        <v>1973</v>
      </c>
      <c r="B1357" t="s">
        <v>1036</v>
      </c>
      <c r="C1357">
        <v>3</v>
      </c>
      <c r="D1357">
        <v>3</v>
      </c>
      <c r="E1357">
        <v>3</v>
      </c>
      <c r="F1357">
        <v>3</v>
      </c>
      <c r="G1357">
        <v>3</v>
      </c>
      <c r="H1357">
        <v>3</v>
      </c>
      <c r="I1357">
        <v>3</v>
      </c>
      <c r="J1357">
        <v>3</v>
      </c>
      <c r="K1357">
        <v>3</v>
      </c>
      <c r="L1357">
        <v>3</v>
      </c>
      <c r="M1357">
        <v>3</v>
      </c>
      <c r="N1357">
        <v>3</v>
      </c>
      <c r="O1357">
        <v>9</v>
      </c>
      <c r="P1357">
        <v>3</v>
      </c>
      <c r="Q1357">
        <v>7</v>
      </c>
      <c r="R1357">
        <v>6</v>
      </c>
      <c r="S1357">
        <v>5</v>
      </c>
      <c r="T1357">
        <v>7</v>
      </c>
      <c r="U1357">
        <v>6</v>
      </c>
      <c r="V1357">
        <v>7</v>
      </c>
      <c r="W1357">
        <v>4</v>
      </c>
      <c r="X1357">
        <v>4</v>
      </c>
      <c r="Y1357">
        <v>9</v>
      </c>
      <c r="Z1357">
        <v>8</v>
      </c>
    </row>
    <row r="1358" spans="1:26" x14ac:dyDescent="0.35">
      <c r="A1358">
        <v>1974</v>
      </c>
      <c r="B1358" t="s">
        <v>1036</v>
      </c>
      <c r="C1358">
        <v>2</v>
      </c>
      <c r="D1358">
        <v>2</v>
      </c>
      <c r="E1358">
        <v>2</v>
      </c>
      <c r="F1358">
        <v>2</v>
      </c>
      <c r="G1358">
        <v>2</v>
      </c>
      <c r="H1358">
        <v>2</v>
      </c>
      <c r="I1358">
        <v>2</v>
      </c>
      <c r="J1358">
        <v>2</v>
      </c>
      <c r="K1358">
        <v>2</v>
      </c>
      <c r="L1358">
        <v>2</v>
      </c>
      <c r="M1358">
        <v>2</v>
      </c>
      <c r="N1358">
        <v>2</v>
      </c>
      <c r="O1358">
        <v>2</v>
      </c>
      <c r="P1358">
        <v>2</v>
      </c>
      <c r="Q1358">
        <v>1</v>
      </c>
      <c r="R1358">
        <v>2</v>
      </c>
      <c r="S1358">
        <v>0</v>
      </c>
      <c r="T1358">
        <v>2</v>
      </c>
      <c r="U1358">
        <v>2</v>
      </c>
      <c r="V1358">
        <v>2</v>
      </c>
      <c r="W1358">
        <v>2</v>
      </c>
      <c r="X1358">
        <v>3</v>
      </c>
      <c r="Y1358">
        <v>3</v>
      </c>
      <c r="Z1358">
        <v>2</v>
      </c>
    </row>
    <row r="1359" spans="1:26" x14ac:dyDescent="0.35">
      <c r="A1359">
        <v>1975</v>
      </c>
      <c r="B1359" t="s">
        <v>1036</v>
      </c>
      <c r="C1359">
        <v>5</v>
      </c>
      <c r="D1359">
        <v>5</v>
      </c>
      <c r="E1359">
        <v>7</v>
      </c>
      <c r="F1359">
        <v>6</v>
      </c>
      <c r="G1359">
        <v>6</v>
      </c>
      <c r="H1359">
        <v>6</v>
      </c>
      <c r="I1359">
        <v>6</v>
      </c>
      <c r="J1359">
        <v>5</v>
      </c>
      <c r="K1359">
        <v>5</v>
      </c>
      <c r="L1359">
        <v>5</v>
      </c>
      <c r="M1359">
        <v>5</v>
      </c>
      <c r="N1359">
        <v>5</v>
      </c>
      <c r="O1359">
        <v>1</v>
      </c>
      <c r="P1359">
        <v>2</v>
      </c>
      <c r="Q1359">
        <v>3</v>
      </c>
      <c r="R1359">
        <v>2</v>
      </c>
      <c r="S1359">
        <v>2</v>
      </c>
      <c r="T1359">
        <v>2</v>
      </c>
      <c r="U1359">
        <v>1</v>
      </c>
      <c r="V1359">
        <v>1</v>
      </c>
      <c r="W1359">
        <v>1</v>
      </c>
      <c r="X1359">
        <v>2</v>
      </c>
      <c r="Y1359">
        <v>3</v>
      </c>
      <c r="Z1359">
        <v>17</v>
      </c>
    </row>
    <row r="1360" spans="1:26" x14ac:dyDescent="0.35">
      <c r="A1360">
        <v>1976</v>
      </c>
      <c r="B1360" t="s">
        <v>1036</v>
      </c>
      <c r="C1360">
        <v>5</v>
      </c>
      <c r="D1360">
        <v>5</v>
      </c>
      <c r="E1360">
        <v>7</v>
      </c>
      <c r="F1360">
        <v>6</v>
      </c>
      <c r="G1360">
        <v>6</v>
      </c>
      <c r="H1360">
        <v>6</v>
      </c>
      <c r="I1360">
        <v>6</v>
      </c>
      <c r="J1360">
        <v>5</v>
      </c>
      <c r="K1360">
        <v>5</v>
      </c>
      <c r="L1360">
        <v>5</v>
      </c>
      <c r="M1360">
        <v>5</v>
      </c>
      <c r="N1360">
        <v>5</v>
      </c>
      <c r="O1360">
        <v>6</v>
      </c>
      <c r="P1360">
        <v>5</v>
      </c>
      <c r="Q1360">
        <v>3</v>
      </c>
      <c r="R1360">
        <v>2</v>
      </c>
      <c r="S1360">
        <v>6</v>
      </c>
      <c r="T1360">
        <v>2</v>
      </c>
      <c r="U1360">
        <v>13</v>
      </c>
      <c r="V1360">
        <v>9</v>
      </c>
      <c r="W1360">
        <v>6</v>
      </c>
      <c r="X1360">
        <v>12</v>
      </c>
      <c r="Y1360">
        <v>11</v>
      </c>
      <c r="Z1360">
        <v>17</v>
      </c>
    </row>
    <row r="1361" spans="1:26" x14ac:dyDescent="0.35">
      <c r="A1361">
        <v>1977</v>
      </c>
      <c r="B1361" t="s">
        <v>1036</v>
      </c>
      <c r="C1361">
        <v>5</v>
      </c>
      <c r="D1361">
        <v>5</v>
      </c>
      <c r="E1361">
        <v>5</v>
      </c>
      <c r="F1361">
        <v>6</v>
      </c>
      <c r="G1361">
        <v>6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1</v>
      </c>
      <c r="P1361">
        <v>1</v>
      </c>
      <c r="Q1361">
        <v>3</v>
      </c>
      <c r="R1361">
        <v>2</v>
      </c>
      <c r="S1361">
        <v>2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1978</v>
      </c>
      <c r="B1362" t="s">
        <v>1036</v>
      </c>
      <c r="C1362">
        <v>2</v>
      </c>
      <c r="D1362">
        <v>2</v>
      </c>
      <c r="E1362">
        <v>2</v>
      </c>
      <c r="F1362">
        <v>2</v>
      </c>
      <c r="G1362">
        <v>2</v>
      </c>
      <c r="H1362">
        <v>2</v>
      </c>
      <c r="I1362">
        <v>2</v>
      </c>
      <c r="J1362">
        <v>2</v>
      </c>
      <c r="K1362">
        <v>2</v>
      </c>
      <c r="L1362">
        <v>2</v>
      </c>
      <c r="M1362">
        <v>2</v>
      </c>
      <c r="N1362">
        <v>2</v>
      </c>
      <c r="O1362">
        <v>2</v>
      </c>
      <c r="P1362">
        <v>2</v>
      </c>
      <c r="Q1362">
        <v>1</v>
      </c>
      <c r="R1362">
        <v>2</v>
      </c>
      <c r="S1362">
        <v>0</v>
      </c>
      <c r="T1362">
        <v>2</v>
      </c>
      <c r="U1362">
        <v>2</v>
      </c>
      <c r="V1362">
        <v>2</v>
      </c>
      <c r="W1362">
        <v>2</v>
      </c>
      <c r="X1362">
        <v>3</v>
      </c>
      <c r="Y1362">
        <v>3</v>
      </c>
      <c r="Z1362">
        <v>2</v>
      </c>
    </row>
    <row r="1363" spans="1:26" x14ac:dyDescent="0.35">
      <c r="A1363">
        <v>1979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14</v>
      </c>
      <c r="K1363">
        <v>15</v>
      </c>
      <c r="L1363">
        <v>15</v>
      </c>
      <c r="M1363">
        <v>13</v>
      </c>
      <c r="N1363">
        <v>15</v>
      </c>
      <c r="O1363">
        <v>32</v>
      </c>
      <c r="P1363">
        <v>13</v>
      </c>
      <c r="Q1363">
        <v>101</v>
      </c>
      <c r="R1363">
        <v>79</v>
      </c>
      <c r="S1363">
        <v>129</v>
      </c>
      <c r="T1363">
        <v>7</v>
      </c>
      <c r="U1363">
        <v>23</v>
      </c>
      <c r="V1363">
        <v>13</v>
      </c>
      <c r="W1363">
        <v>10</v>
      </c>
      <c r="X1363">
        <v>12</v>
      </c>
      <c r="Y1363">
        <v>14</v>
      </c>
      <c r="Z1363">
        <v>16</v>
      </c>
    </row>
    <row r="1364" spans="1:26" x14ac:dyDescent="0.35">
      <c r="A1364">
        <v>1980</v>
      </c>
      <c r="B1364" t="s">
        <v>1037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1981</v>
      </c>
      <c r="B1365" t="s">
        <v>1037</v>
      </c>
      <c r="C1365">
        <v>15</v>
      </c>
      <c r="D1365">
        <v>15</v>
      </c>
      <c r="E1365">
        <v>75</v>
      </c>
      <c r="F1365">
        <v>92</v>
      </c>
      <c r="G1365">
        <v>87</v>
      </c>
      <c r="H1365">
        <v>12</v>
      </c>
      <c r="I1365">
        <v>15</v>
      </c>
      <c r="J1365">
        <v>14</v>
      </c>
      <c r="K1365">
        <v>15</v>
      </c>
      <c r="L1365">
        <v>15</v>
      </c>
      <c r="M1365">
        <v>13</v>
      </c>
      <c r="N1365">
        <v>15</v>
      </c>
      <c r="O1365">
        <v>42</v>
      </c>
      <c r="P1365">
        <v>12</v>
      </c>
      <c r="Q1365">
        <v>101</v>
      </c>
      <c r="R1365">
        <v>79</v>
      </c>
      <c r="S1365">
        <v>129</v>
      </c>
      <c r="T1365">
        <v>6</v>
      </c>
      <c r="U1365">
        <v>23</v>
      </c>
      <c r="V1365">
        <v>13</v>
      </c>
      <c r="W1365">
        <v>19</v>
      </c>
      <c r="X1365">
        <v>26</v>
      </c>
      <c r="Y1365">
        <v>23</v>
      </c>
      <c r="Z1365">
        <v>11</v>
      </c>
    </row>
    <row r="1366" spans="1:26" x14ac:dyDescent="0.35">
      <c r="A1366">
        <v>1982</v>
      </c>
      <c r="B1366" t="s">
        <v>1037</v>
      </c>
      <c r="C1366">
        <v>15</v>
      </c>
      <c r="D1366">
        <v>15</v>
      </c>
      <c r="E1366">
        <v>75</v>
      </c>
      <c r="F1366">
        <v>92</v>
      </c>
      <c r="G1366">
        <v>87</v>
      </c>
      <c r="H1366">
        <v>12</v>
      </c>
      <c r="I1366">
        <v>15</v>
      </c>
      <c r="J1366">
        <v>14</v>
      </c>
      <c r="K1366">
        <v>15</v>
      </c>
      <c r="L1366">
        <v>15</v>
      </c>
      <c r="M1366">
        <v>13</v>
      </c>
      <c r="N1366">
        <v>15</v>
      </c>
      <c r="O1366">
        <v>37</v>
      </c>
      <c r="P1366">
        <v>13</v>
      </c>
      <c r="Q1366">
        <v>101</v>
      </c>
      <c r="R1366">
        <v>79</v>
      </c>
      <c r="S1366">
        <v>129</v>
      </c>
      <c r="T1366">
        <v>7</v>
      </c>
      <c r="U1366">
        <v>23</v>
      </c>
      <c r="V1366">
        <v>31</v>
      </c>
      <c r="W1366">
        <v>22</v>
      </c>
      <c r="X1366">
        <v>20</v>
      </c>
      <c r="Y1366">
        <v>17</v>
      </c>
      <c r="Z1366">
        <v>27</v>
      </c>
    </row>
    <row r="1367" spans="1:26" x14ac:dyDescent="0.35">
      <c r="A1367">
        <v>1983</v>
      </c>
      <c r="B1367" t="s">
        <v>1037</v>
      </c>
      <c r="C1367">
        <v>21</v>
      </c>
      <c r="D1367">
        <v>21</v>
      </c>
      <c r="E1367">
        <v>54</v>
      </c>
      <c r="F1367">
        <v>52</v>
      </c>
      <c r="G1367">
        <v>42</v>
      </c>
      <c r="H1367">
        <v>15</v>
      </c>
      <c r="I1367">
        <v>22</v>
      </c>
      <c r="J1367">
        <v>20</v>
      </c>
      <c r="K1367">
        <v>21</v>
      </c>
      <c r="L1367">
        <v>22</v>
      </c>
      <c r="M1367">
        <v>19</v>
      </c>
      <c r="N1367">
        <v>21</v>
      </c>
      <c r="O1367">
        <v>22</v>
      </c>
      <c r="P1367">
        <v>6</v>
      </c>
      <c r="Q1367">
        <v>53</v>
      </c>
      <c r="R1367">
        <v>28</v>
      </c>
      <c r="S1367">
        <v>13</v>
      </c>
      <c r="T1367">
        <v>12</v>
      </c>
      <c r="U1367">
        <v>18</v>
      </c>
      <c r="V1367">
        <v>7</v>
      </c>
      <c r="W1367">
        <v>10</v>
      </c>
      <c r="X1367">
        <v>2</v>
      </c>
      <c r="Y1367">
        <v>4</v>
      </c>
      <c r="Z1367">
        <v>5</v>
      </c>
    </row>
    <row r="1368" spans="1:26" x14ac:dyDescent="0.35">
      <c r="A1368">
        <v>1984</v>
      </c>
      <c r="B1368" t="s">
        <v>1037</v>
      </c>
      <c r="C1368">
        <v>59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59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1985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9</v>
      </c>
      <c r="P1369">
        <v>13</v>
      </c>
      <c r="Q1369">
        <v>56</v>
      </c>
      <c r="R1369">
        <v>7</v>
      </c>
      <c r="S1369">
        <v>31</v>
      </c>
      <c r="T1369">
        <v>13</v>
      </c>
      <c r="U1369">
        <v>3</v>
      </c>
      <c r="V1369">
        <v>2</v>
      </c>
      <c r="W1369">
        <v>4</v>
      </c>
      <c r="X1369">
        <v>6</v>
      </c>
      <c r="Y1369">
        <v>3</v>
      </c>
      <c r="Z1369">
        <v>2</v>
      </c>
    </row>
    <row r="1370" spans="1:26" x14ac:dyDescent="0.35">
      <c r="A1370">
        <v>1986</v>
      </c>
      <c r="B1370" t="s">
        <v>1037</v>
      </c>
      <c r="C1370">
        <v>21</v>
      </c>
      <c r="D1370">
        <v>21</v>
      </c>
      <c r="E1370">
        <v>54</v>
      </c>
      <c r="F1370">
        <v>66</v>
      </c>
      <c r="G1370">
        <v>63</v>
      </c>
      <c r="H1370">
        <v>45</v>
      </c>
      <c r="I1370">
        <v>66</v>
      </c>
      <c r="J1370">
        <v>60</v>
      </c>
      <c r="K1370">
        <v>63</v>
      </c>
      <c r="L1370">
        <v>66</v>
      </c>
      <c r="M1370">
        <v>57</v>
      </c>
      <c r="N1370">
        <v>63</v>
      </c>
      <c r="O1370">
        <v>7</v>
      </c>
      <c r="P1370">
        <v>12</v>
      </c>
      <c r="Q1370">
        <v>53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1987</v>
      </c>
      <c r="B1371" t="s">
        <v>1037</v>
      </c>
      <c r="C1371">
        <v>11</v>
      </c>
      <c r="D1371">
        <v>11</v>
      </c>
      <c r="E1371">
        <v>9</v>
      </c>
      <c r="F1371">
        <v>22</v>
      </c>
      <c r="G1371">
        <v>21</v>
      </c>
      <c r="H1371">
        <v>9</v>
      </c>
      <c r="I1371">
        <v>11</v>
      </c>
      <c r="J1371">
        <v>10</v>
      </c>
      <c r="K1371">
        <v>11</v>
      </c>
      <c r="L1371">
        <v>11</v>
      </c>
      <c r="M1371">
        <v>10</v>
      </c>
      <c r="N1371">
        <v>11</v>
      </c>
      <c r="O1371">
        <v>11</v>
      </c>
      <c r="P1371">
        <v>13</v>
      </c>
      <c r="Q1371">
        <v>56</v>
      </c>
      <c r="R1371">
        <v>7</v>
      </c>
      <c r="S1371">
        <v>31</v>
      </c>
      <c r="T1371">
        <v>6</v>
      </c>
      <c r="U1371">
        <v>6</v>
      </c>
      <c r="V1371">
        <v>1</v>
      </c>
      <c r="W1371">
        <v>6</v>
      </c>
      <c r="X1371">
        <v>5</v>
      </c>
      <c r="Y1371">
        <v>7</v>
      </c>
      <c r="Z1371">
        <v>0</v>
      </c>
    </row>
    <row r="1372" spans="1:26" x14ac:dyDescent="0.35">
      <c r="A1372">
        <v>1988</v>
      </c>
      <c r="B1372" t="s">
        <v>1037</v>
      </c>
      <c r="C1372">
        <v>18</v>
      </c>
      <c r="D1372">
        <v>18</v>
      </c>
      <c r="E1372">
        <v>62</v>
      </c>
      <c r="F1372">
        <v>76</v>
      </c>
      <c r="G1372">
        <v>73</v>
      </c>
      <c r="H1372">
        <v>62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22</v>
      </c>
      <c r="P1372">
        <v>15</v>
      </c>
      <c r="Q1372">
        <v>72</v>
      </c>
      <c r="R1372">
        <v>99</v>
      </c>
      <c r="S1372">
        <v>82</v>
      </c>
      <c r="T1372">
        <v>71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1989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69</v>
      </c>
      <c r="K1373">
        <v>73</v>
      </c>
      <c r="L1373">
        <v>76</v>
      </c>
      <c r="M1373">
        <v>66</v>
      </c>
      <c r="N1373">
        <v>73</v>
      </c>
      <c r="O1373">
        <v>19</v>
      </c>
      <c r="P1373">
        <v>18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61</v>
      </c>
      <c r="W1373">
        <v>67</v>
      </c>
      <c r="X1373">
        <v>134</v>
      </c>
      <c r="Y1373">
        <v>76</v>
      </c>
      <c r="Z1373">
        <v>70</v>
      </c>
    </row>
    <row r="1374" spans="1:26" x14ac:dyDescent="0.35">
      <c r="A1374">
        <v>1990</v>
      </c>
      <c r="B1374" t="s">
        <v>1037</v>
      </c>
      <c r="C1374">
        <v>21</v>
      </c>
      <c r="D1374">
        <v>21</v>
      </c>
      <c r="E1374">
        <v>54</v>
      </c>
      <c r="F1374">
        <v>52</v>
      </c>
      <c r="G1374">
        <v>42</v>
      </c>
      <c r="H1374">
        <v>15</v>
      </c>
      <c r="I1374">
        <v>22</v>
      </c>
      <c r="J1374">
        <v>20</v>
      </c>
      <c r="K1374">
        <v>21</v>
      </c>
      <c r="L1374">
        <v>22</v>
      </c>
      <c r="M1374">
        <v>19</v>
      </c>
      <c r="N1374">
        <v>21</v>
      </c>
      <c r="O1374">
        <v>1</v>
      </c>
      <c r="P1374">
        <v>9</v>
      </c>
      <c r="Q1374">
        <v>53</v>
      </c>
      <c r="R1374">
        <v>28</v>
      </c>
      <c r="S1374">
        <v>13</v>
      </c>
      <c r="T1374">
        <v>3</v>
      </c>
      <c r="U1374">
        <v>6</v>
      </c>
      <c r="V1374">
        <v>3</v>
      </c>
      <c r="W1374">
        <v>6</v>
      </c>
      <c r="X1374">
        <v>5</v>
      </c>
      <c r="Y1374">
        <v>3</v>
      </c>
      <c r="Z1374">
        <v>10</v>
      </c>
    </row>
    <row r="1375" spans="1:26" x14ac:dyDescent="0.35">
      <c r="A1375">
        <v>1991</v>
      </c>
      <c r="B1375" t="s">
        <v>1037</v>
      </c>
      <c r="C1375">
        <v>18</v>
      </c>
      <c r="D1375">
        <v>18</v>
      </c>
      <c r="E1375">
        <v>62</v>
      </c>
      <c r="F1375">
        <v>76</v>
      </c>
      <c r="G1375">
        <v>73</v>
      </c>
      <c r="H1375">
        <v>62</v>
      </c>
      <c r="I1375">
        <v>76</v>
      </c>
      <c r="J1375">
        <v>69</v>
      </c>
      <c r="K1375">
        <v>73</v>
      </c>
      <c r="L1375">
        <v>16</v>
      </c>
      <c r="M1375">
        <v>66</v>
      </c>
      <c r="N1375">
        <v>73</v>
      </c>
      <c r="O1375">
        <v>7</v>
      </c>
      <c r="P1375">
        <v>10</v>
      </c>
      <c r="Q1375">
        <v>72</v>
      </c>
      <c r="R1375">
        <v>99</v>
      </c>
      <c r="S1375">
        <v>82</v>
      </c>
      <c r="T1375">
        <v>71</v>
      </c>
      <c r="U1375">
        <v>78</v>
      </c>
      <c r="V1375">
        <v>61</v>
      </c>
      <c r="W1375">
        <v>67</v>
      </c>
      <c r="X1375">
        <v>134</v>
      </c>
      <c r="Y1375">
        <v>76</v>
      </c>
      <c r="Z1375">
        <v>70</v>
      </c>
    </row>
    <row r="1376" spans="1:26" x14ac:dyDescent="0.35">
      <c r="A1376">
        <v>1992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12</v>
      </c>
      <c r="I1376">
        <v>15</v>
      </c>
      <c r="J1376">
        <v>14</v>
      </c>
      <c r="K1376">
        <v>15</v>
      </c>
      <c r="L1376">
        <v>15</v>
      </c>
      <c r="M1376">
        <v>13</v>
      </c>
      <c r="N1376">
        <v>15</v>
      </c>
      <c r="O1376">
        <v>6</v>
      </c>
      <c r="P1376">
        <v>9</v>
      </c>
      <c r="Q1376">
        <v>25</v>
      </c>
      <c r="R1376">
        <v>79</v>
      </c>
      <c r="S1376">
        <v>87</v>
      </c>
      <c r="T1376">
        <v>5</v>
      </c>
      <c r="U1376">
        <v>6</v>
      </c>
      <c r="V1376">
        <v>4</v>
      </c>
      <c r="W1376">
        <v>11</v>
      </c>
      <c r="X1376">
        <v>15</v>
      </c>
      <c r="Y1376">
        <v>10</v>
      </c>
      <c r="Z1376">
        <v>6</v>
      </c>
    </row>
    <row r="1377" spans="1:26" x14ac:dyDescent="0.35">
      <c r="A1377">
        <v>1993</v>
      </c>
      <c r="B1377" t="s">
        <v>1037</v>
      </c>
      <c r="C1377">
        <v>15</v>
      </c>
      <c r="D1377">
        <v>15</v>
      </c>
      <c r="E1377">
        <v>75</v>
      </c>
      <c r="F1377">
        <v>92</v>
      </c>
      <c r="G1377">
        <v>87</v>
      </c>
      <c r="H1377">
        <v>12</v>
      </c>
      <c r="I1377">
        <v>8</v>
      </c>
      <c r="J1377">
        <v>14</v>
      </c>
      <c r="K1377">
        <v>15</v>
      </c>
      <c r="L1377">
        <v>15</v>
      </c>
      <c r="M1377">
        <v>13</v>
      </c>
      <c r="N1377">
        <v>15</v>
      </c>
      <c r="O1377">
        <v>14</v>
      </c>
      <c r="P1377">
        <v>17</v>
      </c>
      <c r="Q1377">
        <v>101</v>
      </c>
      <c r="R1377">
        <v>79</v>
      </c>
      <c r="S1377">
        <v>129</v>
      </c>
      <c r="T1377">
        <v>7</v>
      </c>
      <c r="U1377">
        <v>9</v>
      </c>
      <c r="V1377">
        <v>8</v>
      </c>
      <c r="W1377">
        <v>13</v>
      </c>
      <c r="X1377">
        <v>12</v>
      </c>
      <c r="Y1377">
        <v>13</v>
      </c>
      <c r="Z1377">
        <v>16</v>
      </c>
    </row>
    <row r="1378" spans="1:26" x14ac:dyDescent="0.35">
      <c r="A1378">
        <v>1994</v>
      </c>
      <c r="B1378" t="s">
        <v>1037</v>
      </c>
      <c r="C1378">
        <v>15</v>
      </c>
      <c r="D1378">
        <v>15</v>
      </c>
      <c r="E1378">
        <v>75</v>
      </c>
      <c r="F1378">
        <v>92</v>
      </c>
      <c r="G1378">
        <v>87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11</v>
      </c>
      <c r="P1378">
        <v>12</v>
      </c>
      <c r="Q1378">
        <v>25</v>
      </c>
      <c r="R1378">
        <v>79</v>
      </c>
      <c r="S1378">
        <v>87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35">
      <c r="A1379">
        <v>1995</v>
      </c>
      <c r="B1379" t="s">
        <v>1037</v>
      </c>
      <c r="C1379">
        <v>18</v>
      </c>
      <c r="D1379">
        <v>18</v>
      </c>
      <c r="E1379">
        <v>62</v>
      </c>
      <c r="F1379">
        <v>76</v>
      </c>
      <c r="G1379">
        <v>73</v>
      </c>
      <c r="H1379">
        <v>62</v>
      </c>
      <c r="I1379">
        <v>76</v>
      </c>
      <c r="J1379">
        <v>69</v>
      </c>
      <c r="K1379">
        <v>73</v>
      </c>
      <c r="L1379">
        <v>76</v>
      </c>
      <c r="M1379">
        <v>66</v>
      </c>
      <c r="N1379">
        <v>73</v>
      </c>
      <c r="O1379">
        <v>25</v>
      </c>
      <c r="P1379">
        <v>26</v>
      </c>
      <c r="Q1379">
        <v>72</v>
      </c>
      <c r="R1379">
        <v>99</v>
      </c>
      <c r="S1379">
        <v>82</v>
      </c>
      <c r="T1379">
        <v>71</v>
      </c>
      <c r="U1379">
        <v>78</v>
      </c>
      <c r="V1379">
        <v>61</v>
      </c>
      <c r="W1379">
        <v>67</v>
      </c>
      <c r="X1379">
        <v>134</v>
      </c>
      <c r="Y1379">
        <v>76</v>
      </c>
      <c r="Z1379">
        <v>70</v>
      </c>
    </row>
    <row r="1380" spans="1:26" x14ac:dyDescent="0.35">
      <c r="A1380">
        <v>1996</v>
      </c>
      <c r="B1380" t="s">
        <v>1038</v>
      </c>
      <c r="C1380">
        <v>94</v>
      </c>
      <c r="D1380">
        <v>94</v>
      </c>
      <c r="E1380">
        <v>94</v>
      </c>
      <c r="F1380">
        <v>94</v>
      </c>
      <c r="G1380">
        <v>94</v>
      </c>
      <c r="H1380">
        <v>94</v>
      </c>
      <c r="I1380">
        <v>94</v>
      </c>
      <c r="J1380">
        <v>94</v>
      </c>
      <c r="K1380">
        <v>94</v>
      </c>
      <c r="L1380">
        <v>94</v>
      </c>
      <c r="M1380">
        <v>94</v>
      </c>
      <c r="N1380">
        <v>94</v>
      </c>
      <c r="O1380">
        <v>62</v>
      </c>
      <c r="P1380">
        <v>78</v>
      </c>
      <c r="Q1380">
        <v>35</v>
      </c>
      <c r="R1380">
        <v>38</v>
      </c>
      <c r="S1380">
        <v>34</v>
      </c>
      <c r="T1380">
        <v>19</v>
      </c>
      <c r="U1380">
        <v>22</v>
      </c>
      <c r="V1380">
        <v>20</v>
      </c>
      <c r="W1380">
        <v>39</v>
      </c>
      <c r="X1380">
        <v>24</v>
      </c>
      <c r="Y1380">
        <v>17</v>
      </c>
      <c r="Z1380">
        <v>40</v>
      </c>
    </row>
    <row r="1381" spans="1:26" x14ac:dyDescent="0.35">
      <c r="A1381">
        <v>1997</v>
      </c>
      <c r="B1381" t="s">
        <v>1039</v>
      </c>
      <c r="C1381">
        <v>14</v>
      </c>
      <c r="D1381">
        <v>16</v>
      </c>
      <c r="E1381">
        <v>18</v>
      </c>
      <c r="F1381">
        <v>17</v>
      </c>
      <c r="G1381">
        <v>15</v>
      </c>
      <c r="H1381">
        <v>15</v>
      </c>
      <c r="I1381">
        <v>15</v>
      </c>
      <c r="J1381">
        <v>14</v>
      </c>
      <c r="K1381">
        <v>14</v>
      </c>
      <c r="L1381">
        <v>15</v>
      </c>
      <c r="M1381">
        <v>15</v>
      </c>
      <c r="N1381">
        <v>15</v>
      </c>
      <c r="O1381">
        <v>22</v>
      </c>
      <c r="P1381">
        <v>17</v>
      </c>
      <c r="Q1381">
        <v>15</v>
      </c>
      <c r="R1381">
        <v>16</v>
      </c>
      <c r="S1381">
        <v>16</v>
      </c>
      <c r="T1381">
        <v>14</v>
      </c>
      <c r="U1381">
        <v>31</v>
      </c>
      <c r="V1381">
        <v>27</v>
      </c>
      <c r="W1381">
        <v>22</v>
      </c>
      <c r="X1381">
        <v>30</v>
      </c>
      <c r="Y1381">
        <v>48</v>
      </c>
      <c r="Z1381">
        <v>35</v>
      </c>
    </row>
    <row r="1382" spans="1:26" x14ac:dyDescent="0.35">
      <c r="A1382">
        <v>1998</v>
      </c>
      <c r="B1382" t="s">
        <v>1040</v>
      </c>
      <c r="C1382">
        <v>355</v>
      </c>
      <c r="D1382">
        <v>287</v>
      </c>
      <c r="E1382">
        <v>257</v>
      </c>
      <c r="F1382">
        <v>323</v>
      </c>
      <c r="G1382">
        <v>283</v>
      </c>
      <c r="H1382">
        <v>236</v>
      </c>
      <c r="I1382">
        <v>268</v>
      </c>
      <c r="J1382">
        <v>274</v>
      </c>
      <c r="K1382">
        <v>267</v>
      </c>
      <c r="L1382">
        <v>282</v>
      </c>
      <c r="M1382">
        <v>243</v>
      </c>
      <c r="N1382">
        <v>258</v>
      </c>
      <c r="O1382">
        <v>448</v>
      </c>
      <c r="P1382">
        <v>280</v>
      </c>
      <c r="Q1382">
        <v>355</v>
      </c>
      <c r="R1382">
        <v>272</v>
      </c>
      <c r="S1382">
        <v>309</v>
      </c>
      <c r="T1382">
        <v>244</v>
      </c>
      <c r="U1382">
        <v>274</v>
      </c>
      <c r="V1382">
        <v>227</v>
      </c>
      <c r="W1382">
        <v>265</v>
      </c>
      <c r="X1382">
        <v>383</v>
      </c>
      <c r="Y1382">
        <v>238</v>
      </c>
      <c r="Z1382">
        <v>240</v>
      </c>
    </row>
    <row r="1383" spans="1:26" x14ac:dyDescent="0.35">
      <c r="A1383">
        <v>1999</v>
      </c>
      <c r="B1383" t="s">
        <v>1041</v>
      </c>
      <c r="C1383">
        <v>15</v>
      </c>
      <c r="D1383">
        <v>15</v>
      </c>
      <c r="E1383">
        <v>15</v>
      </c>
      <c r="F1383">
        <v>15</v>
      </c>
      <c r="G1383">
        <v>15</v>
      </c>
      <c r="H1383">
        <v>15</v>
      </c>
      <c r="I1383">
        <v>15</v>
      </c>
      <c r="J1383">
        <v>15</v>
      </c>
      <c r="K1383">
        <v>15</v>
      </c>
      <c r="L1383">
        <v>15</v>
      </c>
      <c r="M1383">
        <v>15</v>
      </c>
      <c r="N1383">
        <v>15</v>
      </c>
      <c r="O1383">
        <v>5</v>
      </c>
      <c r="P1383">
        <v>6</v>
      </c>
      <c r="Q1383">
        <v>8</v>
      </c>
      <c r="R1383">
        <v>8</v>
      </c>
      <c r="S1383">
        <v>7</v>
      </c>
      <c r="T1383">
        <v>3</v>
      </c>
      <c r="U1383">
        <v>1</v>
      </c>
      <c r="V1383">
        <v>7</v>
      </c>
      <c r="W1383">
        <v>5</v>
      </c>
      <c r="X1383">
        <v>0</v>
      </c>
      <c r="Y1383">
        <v>4</v>
      </c>
      <c r="Z1383">
        <v>9</v>
      </c>
    </row>
    <row r="1384" spans="1:26" x14ac:dyDescent="0.35">
      <c r="A1384">
        <v>2000</v>
      </c>
      <c r="B1384" t="s">
        <v>1042</v>
      </c>
      <c r="C1384">
        <v>12</v>
      </c>
      <c r="D1384">
        <v>12</v>
      </c>
      <c r="E1384">
        <v>12</v>
      </c>
      <c r="F1384">
        <v>12</v>
      </c>
      <c r="G1384">
        <v>12</v>
      </c>
      <c r="H1384">
        <v>12</v>
      </c>
      <c r="I1384">
        <v>12</v>
      </c>
      <c r="J1384">
        <v>12</v>
      </c>
      <c r="K1384">
        <v>12</v>
      </c>
      <c r="L1384">
        <v>12</v>
      </c>
      <c r="M1384">
        <v>12</v>
      </c>
      <c r="N1384">
        <v>12</v>
      </c>
      <c r="O1384">
        <v>7</v>
      </c>
      <c r="P1384">
        <v>8</v>
      </c>
      <c r="Q1384">
        <v>1</v>
      </c>
      <c r="R1384">
        <v>1</v>
      </c>
      <c r="S1384">
        <v>6</v>
      </c>
      <c r="T1384">
        <v>1</v>
      </c>
      <c r="U1384">
        <v>0</v>
      </c>
      <c r="V1384">
        <v>0</v>
      </c>
      <c r="W1384">
        <v>2</v>
      </c>
      <c r="X1384">
        <v>3</v>
      </c>
      <c r="Y1384">
        <v>2</v>
      </c>
      <c r="Z1384">
        <v>1</v>
      </c>
    </row>
    <row r="1385" spans="1:26" x14ac:dyDescent="0.35">
      <c r="A1385">
        <v>2001</v>
      </c>
      <c r="B1385" t="s">
        <v>1043</v>
      </c>
      <c r="C1385">
        <v>25</v>
      </c>
      <c r="D1385">
        <v>25</v>
      </c>
      <c r="E1385">
        <v>25</v>
      </c>
      <c r="F1385">
        <v>25</v>
      </c>
      <c r="G1385">
        <v>25</v>
      </c>
      <c r="H1385">
        <v>25</v>
      </c>
      <c r="I1385">
        <v>25</v>
      </c>
      <c r="J1385">
        <v>25</v>
      </c>
      <c r="K1385">
        <v>25</v>
      </c>
      <c r="L1385">
        <v>25</v>
      </c>
      <c r="M1385">
        <v>25</v>
      </c>
      <c r="N1385">
        <v>25</v>
      </c>
      <c r="O1385">
        <v>10</v>
      </c>
      <c r="P1385">
        <v>9</v>
      </c>
      <c r="Q1385">
        <v>3</v>
      </c>
      <c r="R1385">
        <v>1</v>
      </c>
      <c r="S1385">
        <v>6</v>
      </c>
      <c r="T1385">
        <v>6</v>
      </c>
      <c r="U1385">
        <v>5</v>
      </c>
      <c r="V1385">
        <v>3</v>
      </c>
      <c r="W1385">
        <v>5</v>
      </c>
      <c r="X1385">
        <v>6</v>
      </c>
      <c r="Y1385">
        <v>6</v>
      </c>
      <c r="Z1385">
        <v>12</v>
      </c>
    </row>
    <row r="1386" spans="1:26" x14ac:dyDescent="0.35">
      <c r="A1386">
        <v>2002</v>
      </c>
      <c r="B1386" t="s">
        <v>1044</v>
      </c>
      <c r="C1386">
        <v>7</v>
      </c>
      <c r="D1386">
        <v>7</v>
      </c>
      <c r="E1386">
        <v>7</v>
      </c>
      <c r="F1386">
        <v>7</v>
      </c>
      <c r="G1386">
        <v>7</v>
      </c>
      <c r="H1386">
        <v>7</v>
      </c>
      <c r="I1386">
        <v>7</v>
      </c>
      <c r="J1386">
        <v>7</v>
      </c>
      <c r="K1386">
        <v>7</v>
      </c>
      <c r="L1386">
        <v>7</v>
      </c>
      <c r="M1386">
        <v>7</v>
      </c>
      <c r="N1386">
        <v>7</v>
      </c>
      <c r="O1386">
        <v>7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1</v>
      </c>
      <c r="V1386">
        <v>0</v>
      </c>
      <c r="W1386">
        <v>1</v>
      </c>
      <c r="X1386">
        <v>0</v>
      </c>
      <c r="Y1386">
        <v>0</v>
      </c>
      <c r="Z1386">
        <v>1</v>
      </c>
    </row>
    <row r="1387" spans="1:26" x14ac:dyDescent="0.35">
      <c r="A1387">
        <v>2003</v>
      </c>
      <c r="B1387" t="s">
        <v>1045</v>
      </c>
      <c r="C1387">
        <v>12</v>
      </c>
      <c r="D1387">
        <v>12</v>
      </c>
      <c r="E1387">
        <v>12</v>
      </c>
      <c r="F1387">
        <v>12</v>
      </c>
      <c r="G1387">
        <v>12</v>
      </c>
      <c r="H1387">
        <v>12</v>
      </c>
      <c r="I1387">
        <v>12</v>
      </c>
      <c r="J1387">
        <v>12</v>
      </c>
      <c r="K1387">
        <v>12</v>
      </c>
      <c r="L1387">
        <v>12</v>
      </c>
      <c r="M1387">
        <v>12</v>
      </c>
      <c r="N1387">
        <v>12</v>
      </c>
      <c r="O1387">
        <v>4</v>
      </c>
      <c r="P1387">
        <v>20</v>
      </c>
      <c r="Q1387">
        <v>15</v>
      </c>
      <c r="R1387">
        <v>19</v>
      </c>
      <c r="S1387">
        <v>9</v>
      </c>
      <c r="T1387">
        <v>5</v>
      </c>
      <c r="U1387">
        <v>9</v>
      </c>
      <c r="V1387">
        <v>10</v>
      </c>
      <c r="W1387">
        <v>20</v>
      </c>
      <c r="X1387">
        <v>8</v>
      </c>
      <c r="Y1387">
        <v>4</v>
      </c>
      <c r="Z1387">
        <v>13</v>
      </c>
    </row>
    <row r="1388" spans="1:26" x14ac:dyDescent="0.35">
      <c r="A1388">
        <v>2004</v>
      </c>
      <c r="B1388" t="s">
        <v>1046</v>
      </c>
      <c r="C1388">
        <v>23</v>
      </c>
      <c r="D1388">
        <v>23</v>
      </c>
      <c r="E1388">
        <v>23</v>
      </c>
      <c r="F1388">
        <v>23</v>
      </c>
      <c r="G1388">
        <v>23</v>
      </c>
      <c r="H1388">
        <v>23</v>
      </c>
      <c r="I1388">
        <v>23</v>
      </c>
      <c r="J1388">
        <v>23</v>
      </c>
      <c r="K1388">
        <v>23</v>
      </c>
      <c r="L1388">
        <v>23</v>
      </c>
      <c r="M1388">
        <v>23</v>
      </c>
      <c r="N1388">
        <v>23</v>
      </c>
      <c r="O1388">
        <v>29</v>
      </c>
      <c r="P1388">
        <v>29</v>
      </c>
      <c r="Q1388">
        <v>8</v>
      </c>
      <c r="R1388">
        <v>9</v>
      </c>
      <c r="S1388">
        <v>5</v>
      </c>
      <c r="T1388">
        <v>4</v>
      </c>
      <c r="U1388">
        <v>6</v>
      </c>
      <c r="V1388">
        <v>0</v>
      </c>
      <c r="W1388">
        <v>6</v>
      </c>
      <c r="X1388">
        <v>7</v>
      </c>
      <c r="Y1388">
        <v>1</v>
      </c>
      <c r="Z1388">
        <v>4</v>
      </c>
    </row>
    <row r="1389" spans="1:26" x14ac:dyDescent="0.35">
      <c r="A1389">
        <v>2005</v>
      </c>
      <c r="B1389" t="s">
        <v>1047</v>
      </c>
      <c r="C1389">
        <v>80</v>
      </c>
      <c r="D1389">
        <v>80</v>
      </c>
      <c r="E1389">
        <v>80</v>
      </c>
      <c r="F1389">
        <v>80</v>
      </c>
      <c r="G1389">
        <v>80</v>
      </c>
      <c r="H1389">
        <v>80</v>
      </c>
      <c r="I1389">
        <v>80</v>
      </c>
      <c r="J1389">
        <v>80</v>
      </c>
      <c r="K1389">
        <v>80</v>
      </c>
      <c r="L1389">
        <v>80</v>
      </c>
      <c r="M1389">
        <v>80</v>
      </c>
      <c r="N1389">
        <v>80</v>
      </c>
      <c r="O1389">
        <v>77</v>
      </c>
      <c r="P1389">
        <v>75</v>
      </c>
      <c r="Q1389">
        <v>60</v>
      </c>
      <c r="R1389">
        <v>48</v>
      </c>
      <c r="S1389">
        <v>68</v>
      </c>
      <c r="T1389">
        <v>24</v>
      </c>
      <c r="U1389">
        <v>44</v>
      </c>
      <c r="V1389">
        <v>34</v>
      </c>
      <c r="W1389">
        <v>40</v>
      </c>
      <c r="X1389">
        <v>24</v>
      </c>
      <c r="Y1389">
        <v>51</v>
      </c>
      <c r="Z1389">
        <v>62</v>
      </c>
    </row>
    <row r="1390" spans="1:26" x14ac:dyDescent="0.35">
      <c r="A1390">
        <v>2006</v>
      </c>
      <c r="B1390" t="s">
        <v>1048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40</v>
      </c>
      <c r="K1390">
        <v>40</v>
      </c>
      <c r="L1390">
        <v>40</v>
      </c>
      <c r="M1390">
        <v>40</v>
      </c>
      <c r="N1390">
        <v>40</v>
      </c>
      <c r="O1390">
        <v>21</v>
      </c>
      <c r="P1390">
        <v>8</v>
      </c>
      <c r="Q1390">
        <v>23</v>
      </c>
      <c r="R1390">
        <v>11</v>
      </c>
      <c r="S1390">
        <v>30</v>
      </c>
      <c r="T1390">
        <v>31</v>
      </c>
      <c r="U1390">
        <v>23</v>
      </c>
      <c r="V1390">
        <v>21</v>
      </c>
      <c r="W1390">
        <v>14</v>
      </c>
      <c r="X1390">
        <v>18</v>
      </c>
      <c r="Y1390">
        <v>17</v>
      </c>
      <c r="Z1390">
        <v>17</v>
      </c>
    </row>
    <row r="1391" spans="1:26" x14ac:dyDescent="0.35">
      <c r="A1391">
        <v>2007</v>
      </c>
      <c r="B1391" t="s">
        <v>1049</v>
      </c>
      <c r="C1391">
        <v>112</v>
      </c>
      <c r="D1391">
        <v>112</v>
      </c>
      <c r="E1391">
        <v>112</v>
      </c>
      <c r="F1391">
        <v>112</v>
      </c>
      <c r="G1391">
        <v>112</v>
      </c>
      <c r="H1391">
        <v>112</v>
      </c>
      <c r="I1391">
        <v>112</v>
      </c>
      <c r="J1391">
        <v>112</v>
      </c>
      <c r="K1391">
        <v>112</v>
      </c>
      <c r="L1391">
        <v>112</v>
      </c>
      <c r="M1391">
        <v>112</v>
      </c>
      <c r="N1391">
        <v>112</v>
      </c>
      <c r="O1391">
        <v>89</v>
      </c>
      <c r="P1391">
        <v>73</v>
      </c>
      <c r="Q1391">
        <v>56</v>
      </c>
      <c r="R1391">
        <v>60</v>
      </c>
      <c r="S1391">
        <v>68</v>
      </c>
      <c r="T1391">
        <v>60</v>
      </c>
      <c r="U1391">
        <v>81</v>
      </c>
      <c r="V1391">
        <v>59</v>
      </c>
      <c r="W1391">
        <v>58</v>
      </c>
      <c r="X1391">
        <v>87</v>
      </c>
      <c r="Y1391">
        <v>58</v>
      </c>
      <c r="Z1391">
        <v>64</v>
      </c>
    </row>
    <row r="1392" spans="1:26" x14ac:dyDescent="0.35">
      <c r="A1392">
        <v>2008</v>
      </c>
      <c r="B1392" t="s">
        <v>1050</v>
      </c>
      <c r="C1392">
        <v>40</v>
      </c>
      <c r="D1392">
        <v>40</v>
      </c>
      <c r="E1392">
        <v>40</v>
      </c>
      <c r="F1392">
        <v>40</v>
      </c>
      <c r="G1392">
        <v>40</v>
      </c>
      <c r="H1392">
        <v>40</v>
      </c>
      <c r="I1392">
        <v>40</v>
      </c>
      <c r="J1392">
        <v>40</v>
      </c>
      <c r="K1392">
        <v>40</v>
      </c>
      <c r="L1392">
        <v>40</v>
      </c>
      <c r="M1392">
        <v>40</v>
      </c>
      <c r="N1392">
        <v>40</v>
      </c>
      <c r="O1392">
        <v>36</v>
      </c>
      <c r="P1392">
        <v>22</v>
      </c>
      <c r="Q1392">
        <v>12</v>
      </c>
      <c r="R1392">
        <v>13</v>
      </c>
      <c r="S1392">
        <v>14</v>
      </c>
      <c r="T1392">
        <v>18</v>
      </c>
      <c r="U1392">
        <v>12</v>
      </c>
      <c r="V1392">
        <v>11</v>
      </c>
      <c r="W1392">
        <v>9</v>
      </c>
      <c r="X1392">
        <v>9</v>
      </c>
      <c r="Y1392">
        <v>5</v>
      </c>
      <c r="Z1392">
        <v>6</v>
      </c>
    </row>
    <row r="1393" spans="1:26" x14ac:dyDescent="0.35">
      <c r="A1393">
        <v>2009</v>
      </c>
      <c r="B1393" t="s">
        <v>1051</v>
      </c>
      <c r="C1393">
        <v>50</v>
      </c>
      <c r="D1393">
        <v>50</v>
      </c>
      <c r="E1393">
        <v>50</v>
      </c>
      <c r="F1393">
        <v>50</v>
      </c>
      <c r="G1393">
        <v>50</v>
      </c>
      <c r="H1393">
        <v>50</v>
      </c>
      <c r="I1393">
        <v>50</v>
      </c>
      <c r="J1393">
        <v>50</v>
      </c>
      <c r="K1393">
        <v>50</v>
      </c>
      <c r="L1393">
        <v>50</v>
      </c>
      <c r="M1393">
        <v>50</v>
      </c>
      <c r="N1393">
        <v>50</v>
      </c>
      <c r="O1393">
        <v>46</v>
      </c>
      <c r="P1393">
        <v>75</v>
      </c>
      <c r="Q1393">
        <v>66</v>
      </c>
      <c r="R1393">
        <v>53</v>
      </c>
      <c r="S1393">
        <v>56</v>
      </c>
      <c r="T1393">
        <v>42</v>
      </c>
      <c r="U1393">
        <v>47</v>
      </c>
      <c r="V1393">
        <v>42</v>
      </c>
      <c r="W1393">
        <v>47</v>
      </c>
      <c r="X1393">
        <v>33</v>
      </c>
      <c r="Y1393">
        <v>20</v>
      </c>
      <c r="Z1393">
        <v>38</v>
      </c>
    </row>
    <row r="1394" spans="1:26" x14ac:dyDescent="0.35">
      <c r="A1394">
        <v>2010</v>
      </c>
      <c r="B1394" t="s">
        <v>1052</v>
      </c>
      <c r="C1394">
        <v>80</v>
      </c>
      <c r="D1394">
        <v>80</v>
      </c>
      <c r="E1394">
        <v>80</v>
      </c>
      <c r="F1394">
        <v>80</v>
      </c>
      <c r="G1394">
        <v>80</v>
      </c>
      <c r="H1394">
        <v>80</v>
      </c>
      <c r="I1394">
        <v>80</v>
      </c>
      <c r="J1394">
        <v>80</v>
      </c>
      <c r="K1394">
        <v>80</v>
      </c>
      <c r="L1394">
        <v>80</v>
      </c>
      <c r="M1394">
        <v>80</v>
      </c>
      <c r="N1394">
        <v>80</v>
      </c>
      <c r="O1394">
        <v>109</v>
      </c>
      <c r="P1394">
        <v>112</v>
      </c>
      <c r="Q1394">
        <v>68</v>
      </c>
      <c r="R1394">
        <v>61</v>
      </c>
      <c r="S1394">
        <v>46</v>
      </c>
      <c r="T1394">
        <v>60</v>
      </c>
      <c r="U1394">
        <v>54</v>
      </c>
      <c r="V1394">
        <v>37</v>
      </c>
      <c r="W1394">
        <v>52</v>
      </c>
      <c r="X1394">
        <v>42</v>
      </c>
      <c r="Y1394">
        <v>40</v>
      </c>
      <c r="Z1394">
        <v>37</v>
      </c>
    </row>
    <row r="1395" spans="1:26" x14ac:dyDescent="0.35">
      <c r="A1395">
        <v>2011</v>
      </c>
      <c r="B1395" t="s">
        <v>1053</v>
      </c>
      <c r="C1395">
        <v>2</v>
      </c>
      <c r="D1395">
        <v>2</v>
      </c>
      <c r="E1395">
        <v>2</v>
      </c>
      <c r="F1395">
        <v>2</v>
      </c>
      <c r="G1395">
        <v>2</v>
      </c>
      <c r="H1395">
        <v>2</v>
      </c>
      <c r="I1395">
        <v>2</v>
      </c>
      <c r="J1395">
        <v>2</v>
      </c>
      <c r="K1395">
        <v>2</v>
      </c>
      <c r="L1395">
        <v>2</v>
      </c>
      <c r="M1395">
        <v>2</v>
      </c>
      <c r="N1395">
        <v>2</v>
      </c>
      <c r="O1395">
        <v>2</v>
      </c>
      <c r="P1395">
        <v>2</v>
      </c>
      <c r="Q1395">
        <v>1</v>
      </c>
      <c r="R1395">
        <v>2</v>
      </c>
      <c r="S1395">
        <v>0</v>
      </c>
      <c r="T1395">
        <v>2</v>
      </c>
      <c r="U1395">
        <v>2</v>
      </c>
      <c r="V1395">
        <v>2</v>
      </c>
      <c r="W1395">
        <v>2</v>
      </c>
      <c r="X1395">
        <v>3</v>
      </c>
      <c r="Y1395">
        <v>3</v>
      </c>
      <c r="Z1395">
        <v>2</v>
      </c>
    </row>
    <row r="1396" spans="1:26" x14ac:dyDescent="0.35">
      <c r="A1396">
        <v>2012</v>
      </c>
      <c r="B1396" t="s">
        <v>1054</v>
      </c>
      <c r="C1396">
        <v>2</v>
      </c>
      <c r="D1396">
        <v>2</v>
      </c>
      <c r="E1396">
        <v>3</v>
      </c>
      <c r="F1396">
        <v>4</v>
      </c>
      <c r="G1396">
        <v>2</v>
      </c>
      <c r="H1396">
        <v>2</v>
      </c>
      <c r="I1396">
        <v>2</v>
      </c>
      <c r="J1396">
        <v>2</v>
      </c>
      <c r="K1396">
        <v>2</v>
      </c>
      <c r="L1396">
        <v>2</v>
      </c>
      <c r="M1396">
        <v>2</v>
      </c>
      <c r="N1396">
        <v>2</v>
      </c>
      <c r="O1396">
        <v>3</v>
      </c>
      <c r="P1396">
        <v>2</v>
      </c>
      <c r="Q1396">
        <v>3</v>
      </c>
      <c r="R1396">
        <v>2</v>
      </c>
      <c r="S1396">
        <v>2</v>
      </c>
      <c r="T1396">
        <v>0</v>
      </c>
      <c r="U1396">
        <v>7</v>
      </c>
      <c r="V1396">
        <v>6</v>
      </c>
      <c r="W1396">
        <v>3</v>
      </c>
      <c r="X1396">
        <v>4</v>
      </c>
      <c r="Y1396">
        <v>10</v>
      </c>
      <c r="Z1396">
        <v>3</v>
      </c>
    </row>
    <row r="1397" spans="1:26" x14ac:dyDescent="0.35">
      <c r="A1397">
        <v>2013</v>
      </c>
      <c r="B1397" t="s">
        <v>1055</v>
      </c>
      <c r="C1397">
        <v>5</v>
      </c>
      <c r="D1397">
        <v>5</v>
      </c>
      <c r="E1397">
        <v>7</v>
      </c>
      <c r="F1397">
        <v>6</v>
      </c>
      <c r="G1397">
        <v>6</v>
      </c>
      <c r="H1397">
        <v>6</v>
      </c>
      <c r="I1397">
        <v>6</v>
      </c>
      <c r="J1397">
        <v>5</v>
      </c>
      <c r="K1397">
        <v>5</v>
      </c>
      <c r="L1397">
        <v>5</v>
      </c>
      <c r="M1397">
        <v>5</v>
      </c>
      <c r="N1397">
        <v>5</v>
      </c>
      <c r="O1397">
        <v>6</v>
      </c>
      <c r="P1397">
        <v>5</v>
      </c>
      <c r="Q1397">
        <v>3</v>
      </c>
      <c r="R1397">
        <v>2</v>
      </c>
      <c r="S1397">
        <v>6</v>
      </c>
      <c r="T1397">
        <v>2</v>
      </c>
      <c r="U1397">
        <v>13</v>
      </c>
      <c r="V1397">
        <v>9</v>
      </c>
      <c r="W1397">
        <v>6</v>
      </c>
      <c r="X1397">
        <v>12</v>
      </c>
      <c r="Y1397">
        <v>11</v>
      </c>
      <c r="Z1397">
        <v>17</v>
      </c>
    </row>
    <row r="1398" spans="1:26" x14ac:dyDescent="0.35">
      <c r="A1398">
        <v>2014</v>
      </c>
      <c r="B1398" t="s">
        <v>1056</v>
      </c>
      <c r="C1398">
        <v>1</v>
      </c>
      <c r="D1398">
        <v>1</v>
      </c>
      <c r="E1398">
        <v>1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2</v>
      </c>
      <c r="M1398">
        <v>2</v>
      </c>
      <c r="N1398">
        <v>2</v>
      </c>
      <c r="O1398">
        <v>1</v>
      </c>
      <c r="P1398">
        <v>3</v>
      </c>
      <c r="Q1398">
        <v>1</v>
      </c>
      <c r="R1398">
        <v>4</v>
      </c>
      <c r="S1398">
        <v>3</v>
      </c>
      <c r="T1398">
        <v>3</v>
      </c>
      <c r="U1398">
        <v>3</v>
      </c>
      <c r="V1398">
        <v>3</v>
      </c>
      <c r="W1398">
        <v>6</v>
      </c>
      <c r="X1398">
        <v>5</v>
      </c>
      <c r="Y1398">
        <v>7</v>
      </c>
      <c r="Z1398">
        <v>4</v>
      </c>
    </row>
    <row r="1399" spans="1:26" x14ac:dyDescent="0.35">
      <c r="A1399">
        <v>2015</v>
      </c>
      <c r="B1399" t="s">
        <v>1057</v>
      </c>
      <c r="C1399">
        <v>3</v>
      </c>
      <c r="D1399">
        <v>3</v>
      </c>
      <c r="E1399">
        <v>3</v>
      </c>
      <c r="F1399">
        <v>3</v>
      </c>
      <c r="G1399">
        <v>3</v>
      </c>
      <c r="H1399">
        <v>3</v>
      </c>
      <c r="I1399">
        <v>3</v>
      </c>
      <c r="J1399">
        <v>3</v>
      </c>
      <c r="K1399">
        <v>3</v>
      </c>
      <c r="L1399">
        <v>3</v>
      </c>
      <c r="M1399">
        <v>3</v>
      </c>
      <c r="N1399">
        <v>3</v>
      </c>
      <c r="O1399">
        <v>9</v>
      </c>
      <c r="P1399">
        <v>3</v>
      </c>
      <c r="Q1399">
        <v>7</v>
      </c>
      <c r="R1399">
        <v>6</v>
      </c>
      <c r="S1399">
        <v>5</v>
      </c>
      <c r="T1399">
        <v>7</v>
      </c>
      <c r="U1399">
        <v>6</v>
      </c>
      <c r="V1399">
        <v>7</v>
      </c>
      <c r="W1399">
        <v>4</v>
      </c>
      <c r="X1399">
        <v>4</v>
      </c>
      <c r="Y1399">
        <v>9</v>
      </c>
      <c r="Z1399">
        <v>8</v>
      </c>
    </row>
    <row r="1400" spans="1:26" x14ac:dyDescent="0.35">
      <c r="A1400">
        <v>2016</v>
      </c>
      <c r="B1400" t="s">
        <v>1058</v>
      </c>
      <c r="C1400">
        <v>1</v>
      </c>
      <c r="D1400">
        <v>2</v>
      </c>
      <c r="E1400">
        <v>2</v>
      </c>
      <c r="F1400">
        <v>1</v>
      </c>
      <c r="G1400">
        <v>1</v>
      </c>
      <c r="H1400">
        <v>1</v>
      </c>
      <c r="I1400">
        <v>1</v>
      </c>
      <c r="J1400">
        <v>1</v>
      </c>
      <c r="K1400">
        <v>1</v>
      </c>
      <c r="L1400">
        <v>1</v>
      </c>
      <c r="M1400">
        <v>1</v>
      </c>
      <c r="N1400">
        <v>1</v>
      </c>
      <c r="O1400">
        <v>1</v>
      </c>
      <c r="P1400">
        <v>2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1</v>
      </c>
      <c r="X1400">
        <v>2</v>
      </c>
      <c r="Y1400">
        <v>8</v>
      </c>
      <c r="Z1400">
        <v>1</v>
      </c>
    </row>
    <row r="1401" spans="1:26" x14ac:dyDescent="0.35">
      <c r="A1401">
        <v>2017</v>
      </c>
      <c r="B1401" t="s">
        <v>1059</v>
      </c>
      <c r="C1401">
        <v>73</v>
      </c>
      <c r="D1401">
        <v>73</v>
      </c>
      <c r="E1401">
        <v>62</v>
      </c>
      <c r="F1401">
        <v>76</v>
      </c>
      <c r="G1401">
        <v>73</v>
      </c>
      <c r="H1401">
        <v>62</v>
      </c>
      <c r="I1401">
        <v>76</v>
      </c>
      <c r="J1401">
        <v>69</v>
      </c>
      <c r="K1401">
        <v>73</v>
      </c>
      <c r="L1401">
        <v>76</v>
      </c>
      <c r="M1401">
        <v>66</v>
      </c>
      <c r="N1401">
        <v>73</v>
      </c>
      <c r="O1401">
        <v>85</v>
      </c>
      <c r="P1401">
        <v>70</v>
      </c>
      <c r="Q1401">
        <v>72</v>
      </c>
      <c r="R1401">
        <v>99</v>
      </c>
      <c r="S1401">
        <v>82</v>
      </c>
      <c r="T1401">
        <v>71</v>
      </c>
      <c r="U1401">
        <v>78</v>
      </c>
      <c r="V1401">
        <v>61</v>
      </c>
      <c r="W1401">
        <v>67</v>
      </c>
      <c r="X1401">
        <v>134</v>
      </c>
      <c r="Y1401">
        <v>76</v>
      </c>
      <c r="Z1401">
        <v>70</v>
      </c>
    </row>
    <row r="1402" spans="1:26" x14ac:dyDescent="0.35">
      <c r="A1402">
        <v>2018</v>
      </c>
      <c r="B1402" t="s">
        <v>1060</v>
      </c>
      <c r="C1402">
        <v>59</v>
      </c>
      <c r="D1402">
        <v>21</v>
      </c>
      <c r="E1402">
        <v>29</v>
      </c>
      <c r="F1402">
        <v>36</v>
      </c>
      <c r="G1402">
        <v>17</v>
      </c>
      <c r="H1402">
        <v>14</v>
      </c>
      <c r="I1402">
        <v>18</v>
      </c>
      <c r="J1402">
        <v>16</v>
      </c>
      <c r="K1402">
        <v>17</v>
      </c>
      <c r="L1402">
        <v>18</v>
      </c>
      <c r="M1402">
        <v>15</v>
      </c>
      <c r="N1402">
        <v>17</v>
      </c>
      <c r="O1402">
        <v>59</v>
      </c>
      <c r="P1402">
        <v>21</v>
      </c>
      <c r="Q1402">
        <v>29</v>
      </c>
      <c r="R1402">
        <v>3</v>
      </c>
      <c r="S1402">
        <v>9</v>
      </c>
      <c r="T1402">
        <v>8</v>
      </c>
      <c r="U1402">
        <v>19</v>
      </c>
      <c r="V1402">
        <v>13</v>
      </c>
      <c r="W1402">
        <v>17</v>
      </c>
      <c r="X1402">
        <v>25</v>
      </c>
      <c r="Y1402">
        <v>4</v>
      </c>
      <c r="Z1402">
        <v>15</v>
      </c>
    </row>
    <row r="1403" spans="1:26" x14ac:dyDescent="0.35">
      <c r="A1403">
        <v>2019</v>
      </c>
      <c r="B1403" t="s">
        <v>1061</v>
      </c>
      <c r="C1403">
        <v>87</v>
      </c>
      <c r="D1403">
        <v>87</v>
      </c>
      <c r="E1403">
        <v>75</v>
      </c>
      <c r="F1403">
        <v>92</v>
      </c>
      <c r="G1403">
        <v>87</v>
      </c>
      <c r="H1403">
        <v>75</v>
      </c>
      <c r="I1403">
        <v>75</v>
      </c>
      <c r="J1403">
        <v>68</v>
      </c>
      <c r="K1403">
        <v>72</v>
      </c>
      <c r="L1403">
        <v>77</v>
      </c>
      <c r="M1403">
        <v>66</v>
      </c>
      <c r="N1403">
        <v>72</v>
      </c>
      <c r="O1403">
        <v>168</v>
      </c>
      <c r="P1403">
        <v>88</v>
      </c>
      <c r="Q1403">
        <v>101</v>
      </c>
      <c r="R1403">
        <v>79</v>
      </c>
      <c r="S1403">
        <v>129</v>
      </c>
      <c r="T1403">
        <v>73</v>
      </c>
      <c r="U1403">
        <v>88</v>
      </c>
      <c r="V1403">
        <v>100</v>
      </c>
      <c r="W1403">
        <v>96</v>
      </c>
      <c r="X1403">
        <v>110</v>
      </c>
      <c r="Y1403">
        <v>92</v>
      </c>
      <c r="Z1403">
        <v>76</v>
      </c>
    </row>
    <row r="1404" spans="1:26" x14ac:dyDescent="0.35">
      <c r="A1404">
        <v>2020</v>
      </c>
      <c r="B1404" t="s">
        <v>1062</v>
      </c>
      <c r="C1404">
        <v>43</v>
      </c>
      <c r="D1404">
        <v>21</v>
      </c>
      <c r="E1404">
        <v>18</v>
      </c>
      <c r="F1404">
        <v>45</v>
      </c>
      <c r="G1404">
        <v>43</v>
      </c>
      <c r="H1404">
        <v>37</v>
      </c>
      <c r="I1404">
        <v>31</v>
      </c>
      <c r="J1404">
        <v>41</v>
      </c>
      <c r="K1404">
        <v>21</v>
      </c>
      <c r="L1404">
        <v>45</v>
      </c>
      <c r="M1404">
        <v>39</v>
      </c>
      <c r="N1404">
        <v>43</v>
      </c>
      <c r="O1404">
        <v>52</v>
      </c>
      <c r="P1404">
        <v>43</v>
      </c>
      <c r="Q1404">
        <v>44</v>
      </c>
      <c r="R1404">
        <v>56</v>
      </c>
      <c r="S1404">
        <v>45</v>
      </c>
      <c r="T1404">
        <v>55</v>
      </c>
      <c r="U1404">
        <v>45</v>
      </c>
      <c r="V1404">
        <v>30</v>
      </c>
      <c r="W1404">
        <v>45</v>
      </c>
      <c r="X1404">
        <v>79</v>
      </c>
      <c r="Y1404">
        <v>37</v>
      </c>
      <c r="Z1404">
        <v>55</v>
      </c>
    </row>
    <row r="1405" spans="1:26" x14ac:dyDescent="0.35">
      <c r="A1405">
        <v>2021</v>
      </c>
      <c r="B1405" t="s">
        <v>1063</v>
      </c>
      <c r="C1405">
        <v>63</v>
      </c>
      <c r="D1405">
        <v>63</v>
      </c>
      <c r="E1405">
        <v>54</v>
      </c>
      <c r="F1405">
        <v>52</v>
      </c>
      <c r="G1405">
        <v>42</v>
      </c>
      <c r="H1405">
        <v>30</v>
      </c>
      <c r="I1405">
        <v>46</v>
      </c>
      <c r="J1405">
        <v>60</v>
      </c>
      <c r="K1405">
        <v>63</v>
      </c>
      <c r="L1405">
        <v>44</v>
      </c>
      <c r="M1405">
        <v>38</v>
      </c>
      <c r="N1405">
        <v>42</v>
      </c>
      <c r="O1405">
        <v>50</v>
      </c>
      <c r="P1405">
        <v>27</v>
      </c>
      <c r="Q1405">
        <v>53</v>
      </c>
      <c r="R1405">
        <v>28</v>
      </c>
      <c r="S1405">
        <v>13</v>
      </c>
      <c r="T1405">
        <v>12</v>
      </c>
      <c r="U1405">
        <v>25</v>
      </c>
      <c r="V1405">
        <v>17</v>
      </c>
      <c r="W1405">
        <v>26</v>
      </c>
      <c r="X1405">
        <v>13</v>
      </c>
      <c r="Y1405">
        <v>16</v>
      </c>
      <c r="Z1405">
        <v>16</v>
      </c>
    </row>
    <row r="1406" spans="1:26" x14ac:dyDescent="0.35">
      <c r="A1406">
        <v>2022</v>
      </c>
      <c r="B1406" t="s">
        <v>1064</v>
      </c>
      <c r="C1406">
        <v>21</v>
      </c>
      <c r="D1406">
        <v>21</v>
      </c>
      <c r="E1406">
        <v>18</v>
      </c>
      <c r="F1406">
        <v>22</v>
      </c>
      <c r="G1406">
        <v>21</v>
      </c>
      <c r="H1406">
        <v>18</v>
      </c>
      <c r="I1406">
        <v>22</v>
      </c>
      <c r="J1406">
        <v>20</v>
      </c>
      <c r="K1406">
        <v>21</v>
      </c>
      <c r="L1406">
        <v>22</v>
      </c>
      <c r="M1406">
        <v>19</v>
      </c>
      <c r="N1406">
        <v>11</v>
      </c>
      <c r="O1406">
        <v>34</v>
      </c>
      <c r="P1406">
        <v>31</v>
      </c>
      <c r="Q1406">
        <v>56</v>
      </c>
      <c r="R1406">
        <v>7</v>
      </c>
      <c r="S1406">
        <v>31</v>
      </c>
      <c r="T1406">
        <v>25</v>
      </c>
      <c r="U1406">
        <v>19</v>
      </c>
      <c r="V1406">
        <v>6</v>
      </c>
      <c r="W1406">
        <v>14</v>
      </c>
      <c r="X1406">
        <v>22</v>
      </c>
      <c r="Y1406">
        <v>13</v>
      </c>
      <c r="Z1406">
        <v>8</v>
      </c>
    </row>
    <row r="1407" spans="1:26" x14ac:dyDescent="0.35">
      <c r="A1407">
        <v>2023</v>
      </c>
      <c r="B1407" t="s">
        <v>1065</v>
      </c>
      <c r="C1407">
        <v>1889</v>
      </c>
      <c r="D1407">
        <v>1889</v>
      </c>
      <c r="E1407">
        <v>1619</v>
      </c>
      <c r="F1407">
        <v>1799</v>
      </c>
      <c r="G1407">
        <v>1641</v>
      </c>
      <c r="H1407">
        <v>1513</v>
      </c>
      <c r="I1407">
        <v>1734</v>
      </c>
      <c r="J1407">
        <v>1555</v>
      </c>
      <c r="K1407">
        <v>1778</v>
      </c>
      <c r="L1407">
        <v>1730</v>
      </c>
      <c r="M1407">
        <v>970</v>
      </c>
      <c r="N1407">
        <v>1520</v>
      </c>
      <c r="O1407">
        <v>1899</v>
      </c>
      <c r="P1407">
        <v>1623</v>
      </c>
      <c r="Q1407">
        <v>1776</v>
      </c>
      <c r="R1407">
        <v>1357</v>
      </c>
      <c r="S1407">
        <v>1516</v>
      </c>
      <c r="T1407">
        <v>1573</v>
      </c>
      <c r="U1407">
        <v>2022</v>
      </c>
      <c r="V1407">
        <v>1564</v>
      </c>
      <c r="W1407">
        <v>1614</v>
      </c>
      <c r="X1407">
        <v>1950</v>
      </c>
      <c r="Y1407">
        <v>1141</v>
      </c>
      <c r="Z1407">
        <v>1376</v>
      </c>
    </row>
    <row r="1408" spans="1:26" x14ac:dyDescent="0.35">
      <c r="A1408">
        <v>2024</v>
      </c>
      <c r="B1408" t="s">
        <v>1066</v>
      </c>
      <c r="C1408">
        <v>474</v>
      </c>
      <c r="D1408">
        <v>272</v>
      </c>
      <c r="E1408">
        <v>295</v>
      </c>
      <c r="F1408">
        <v>361</v>
      </c>
      <c r="G1408">
        <v>345</v>
      </c>
      <c r="H1408">
        <v>295</v>
      </c>
      <c r="I1408">
        <v>291</v>
      </c>
      <c r="J1408">
        <v>283</v>
      </c>
      <c r="K1408">
        <v>238</v>
      </c>
      <c r="L1408">
        <v>361</v>
      </c>
      <c r="M1408">
        <v>311</v>
      </c>
      <c r="N1408">
        <v>345</v>
      </c>
      <c r="O1408">
        <v>444</v>
      </c>
      <c r="P1408">
        <v>267</v>
      </c>
      <c r="Q1408">
        <v>344</v>
      </c>
      <c r="R1408">
        <v>286</v>
      </c>
      <c r="S1408">
        <v>312</v>
      </c>
      <c r="T1408">
        <v>365</v>
      </c>
      <c r="U1408">
        <v>351</v>
      </c>
      <c r="V1408">
        <v>321</v>
      </c>
      <c r="W1408">
        <v>388</v>
      </c>
      <c r="X1408">
        <v>439</v>
      </c>
      <c r="Y1408">
        <v>442</v>
      </c>
      <c r="Z1408">
        <v>269</v>
      </c>
    </row>
    <row r="1409" spans="1:26" x14ac:dyDescent="0.35">
      <c r="A1409">
        <v>2025</v>
      </c>
      <c r="B1409" t="s">
        <v>589</v>
      </c>
      <c r="C1409">
        <v>9</v>
      </c>
      <c r="D1409">
        <v>9</v>
      </c>
      <c r="E1409">
        <v>9</v>
      </c>
      <c r="F1409">
        <v>9</v>
      </c>
      <c r="G1409">
        <v>9</v>
      </c>
      <c r="H1409">
        <v>9</v>
      </c>
      <c r="I1409">
        <v>9</v>
      </c>
      <c r="J1409">
        <v>9</v>
      </c>
      <c r="K1409">
        <v>9</v>
      </c>
      <c r="L1409">
        <v>9</v>
      </c>
      <c r="M1409">
        <v>9</v>
      </c>
      <c r="N1409">
        <v>9</v>
      </c>
      <c r="O1409">
        <v>16</v>
      </c>
      <c r="P1409">
        <v>15</v>
      </c>
      <c r="Q1409">
        <v>9</v>
      </c>
      <c r="R1409">
        <v>13</v>
      </c>
      <c r="S1409">
        <v>11</v>
      </c>
      <c r="T1409">
        <v>15</v>
      </c>
      <c r="U1409">
        <v>12</v>
      </c>
      <c r="V1409">
        <v>16</v>
      </c>
      <c r="W1409">
        <v>12</v>
      </c>
      <c r="X1409">
        <v>13</v>
      </c>
      <c r="Y1409">
        <v>17</v>
      </c>
      <c r="Z1409">
        <v>15</v>
      </c>
    </row>
    <row r="1410" spans="1:26" x14ac:dyDescent="0.35">
      <c r="A1410">
        <v>2026</v>
      </c>
      <c r="B1410" t="s">
        <v>591</v>
      </c>
      <c r="C1410">
        <v>145</v>
      </c>
      <c r="D1410">
        <v>145</v>
      </c>
      <c r="E1410">
        <v>497</v>
      </c>
      <c r="F1410">
        <v>607</v>
      </c>
      <c r="G1410">
        <v>580</v>
      </c>
      <c r="H1410">
        <v>497</v>
      </c>
      <c r="I1410">
        <v>607</v>
      </c>
      <c r="J1410">
        <v>414</v>
      </c>
      <c r="K1410">
        <v>580</v>
      </c>
      <c r="L1410">
        <v>606</v>
      </c>
      <c r="M1410">
        <v>524</v>
      </c>
      <c r="N1410">
        <v>580</v>
      </c>
      <c r="O1410">
        <v>115</v>
      </c>
      <c r="P1410">
        <v>135</v>
      </c>
      <c r="Q1410">
        <v>460</v>
      </c>
      <c r="R1410">
        <v>440</v>
      </c>
      <c r="S1410">
        <v>492</v>
      </c>
      <c r="T1410">
        <v>570</v>
      </c>
      <c r="U1410">
        <v>731</v>
      </c>
      <c r="V1410">
        <v>414</v>
      </c>
      <c r="W1410">
        <v>530</v>
      </c>
      <c r="X1410">
        <v>505</v>
      </c>
      <c r="Y1410">
        <v>427</v>
      </c>
      <c r="Z1410">
        <v>537</v>
      </c>
    </row>
    <row r="1411" spans="1:26" x14ac:dyDescent="0.35">
      <c r="A1411">
        <v>2027</v>
      </c>
      <c r="B1411" t="s">
        <v>755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35">
      <c r="A1412">
        <v>2028</v>
      </c>
      <c r="B1412" t="s">
        <v>631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2029</v>
      </c>
      <c r="B1413" t="s">
        <v>998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2030</v>
      </c>
      <c r="B1414" t="s">
        <v>999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2031</v>
      </c>
      <c r="B1415" t="s">
        <v>1034</v>
      </c>
      <c r="C1415">
        <v>40</v>
      </c>
      <c r="D1415">
        <v>40</v>
      </c>
      <c r="E1415">
        <v>40</v>
      </c>
      <c r="F1415">
        <v>40</v>
      </c>
      <c r="G1415">
        <v>40</v>
      </c>
      <c r="H1415">
        <v>40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36</v>
      </c>
      <c r="P1415">
        <v>22</v>
      </c>
      <c r="Q1415">
        <v>12</v>
      </c>
      <c r="R1415">
        <v>13</v>
      </c>
      <c r="S1415">
        <v>14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2032</v>
      </c>
      <c r="B1416" t="s">
        <v>1035</v>
      </c>
      <c r="C1416">
        <v>7</v>
      </c>
      <c r="D1416">
        <v>7</v>
      </c>
      <c r="E1416">
        <v>7</v>
      </c>
      <c r="F1416">
        <v>7</v>
      </c>
      <c r="G1416">
        <v>7</v>
      </c>
      <c r="H1416">
        <v>7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7</v>
      </c>
      <c r="P1416">
        <v>6</v>
      </c>
      <c r="Q1416">
        <v>0</v>
      </c>
      <c r="R1416">
        <v>0</v>
      </c>
      <c r="S1416">
        <v>1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2033</v>
      </c>
      <c r="B1417" t="s">
        <v>1036</v>
      </c>
      <c r="C1417">
        <v>1</v>
      </c>
      <c r="D1417">
        <v>1</v>
      </c>
      <c r="E1417">
        <v>1</v>
      </c>
      <c r="F1417">
        <v>1</v>
      </c>
      <c r="G1417">
        <v>1</v>
      </c>
      <c r="H1417">
        <v>1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1</v>
      </c>
      <c r="P1417">
        <v>3</v>
      </c>
      <c r="Q1417">
        <v>1</v>
      </c>
      <c r="R1417">
        <v>4</v>
      </c>
      <c r="S1417">
        <v>3</v>
      </c>
      <c r="T1417">
        <v>3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35">
      <c r="A1418">
        <v>2034</v>
      </c>
      <c r="B1418" t="s">
        <v>1037</v>
      </c>
      <c r="C1418">
        <v>21</v>
      </c>
      <c r="D1418">
        <v>11</v>
      </c>
      <c r="E1418">
        <v>18</v>
      </c>
      <c r="F1418">
        <v>45</v>
      </c>
      <c r="G1418">
        <v>43</v>
      </c>
      <c r="H1418">
        <v>18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26</v>
      </c>
      <c r="P1418">
        <v>16</v>
      </c>
      <c r="Q1418">
        <v>44</v>
      </c>
      <c r="R1418">
        <v>56</v>
      </c>
      <c r="S1418">
        <v>45</v>
      </c>
      <c r="T1418">
        <v>18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2035</v>
      </c>
      <c r="B1419" t="s">
        <v>589</v>
      </c>
      <c r="C1419">
        <v>4</v>
      </c>
      <c r="D1419">
        <v>4</v>
      </c>
      <c r="E1419">
        <v>4</v>
      </c>
      <c r="F1419">
        <v>4</v>
      </c>
      <c r="G1419">
        <v>4</v>
      </c>
      <c r="H1419">
        <v>4</v>
      </c>
      <c r="I1419">
        <v>4</v>
      </c>
      <c r="J1419">
        <v>4</v>
      </c>
      <c r="K1419">
        <v>4</v>
      </c>
      <c r="L1419">
        <v>4</v>
      </c>
      <c r="M1419">
        <v>4</v>
      </c>
      <c r="N1419">
        <v>4</v>
      </c>
      <c r="O1419">
        <v>5</v>
      </c>
      <c r="P1419">
        <v>6</v>
      </c>
      <c r="Q1419">
        <v>2</v>
      </c>
      <c r="R1419">
        <v>2</v>
      </c>
      <c r="S1419">
        <v>2</v>
      </c>
      <c r="T1419">
        <v>2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2036</v>
      </c>
      <c r="B1420" t="s">
        <v>591</v>
      </c>
      <c r="C1420">
        <v>107</v>
      </c>
      <c r="D1420">
        <v>107</v>
      </c>
      <c r="E1420">
        <v>184</v>
      </c>
      <c r="F1420">
        <v>225</v>
      </c>
      <c r="G1420">
        <v>215</v>
      </c>
      <c r="H1420">
        <v>92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82</v>
      </c>
      <c r="P1420">
        <v>95</v>
      </c>
      <c r="Q1420">
        <v>245</v>
      </c>
      <c r="R1420">
        <v>248</v>
      </c>
      <c r="S1420">
        <v>232</v>
      </c>
      <c r="T1420">
        <v>115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2037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2038</v>
      </c>
      <c r="B1422" t="s">
        <v>755</v>
      </c>
      <c r="C1422">
        <v>1650</v>
      </c>
      <c r="D1422">
        <v>1650</v>
      </c>
      <c r="E1422">
        <v>1650</v>
      </c>
      <c r="F1422">
        <v>1650</v>
      </c>
      <c r="G1422">
        <v>1650</v>
      </c>
      <c r="H1422">
        <v>1650</v>
      </c>
      <c r="I1422">
        <v>1650</v>
      </c>
      <c r="J1422">
        <v>1650</v>
      </c>
      <c r="K1422">
        <v>1650</v>
      </c>
      <c r="L1422">
        <v>1650</v>
      </c>
      <c r="M1422">
        <v>1650</v>
      </c>
      <c r="N1422">
        <v>1650</v>
      </c>
      <c r="O1422">
        <v>654</v>
      </c>
      <c r="P1422">
        <v>0</v>
      </c>
      <c r="Q1422">
        <v>0</v>
      </c>
      <c r="R1422">
        <v>838</v>
      </c>
      <c r="S1422">
        <v>199</v>
      </c>
      <c r="T1422">
        <v>135</v>
      </c>
      <c r="U1422">
        <v>125</v>
      </c>
      <c r="V1422">
        <v>120</v>
      </c>
      <c r="W1422">
        <v>424</v>
      </c>
      <c r="X1422">
        <v>0</v>
      </c>
      <c r="Y1422">
        <v>0</v>
      </c>
      <c r="Z1422">
        <v>0</v>
      </c>
    </row>
    <row r="1423" spans="1:26" x14ac:dyDescent="0.35">
      <c r="A1423">
        <v>2039</v>
      </c>
      <c r="B1423" t="s">
        <v>755</v>
      </c>
      <c r="C1423">
        <v>0</v>
      </c>
      <c r="D1423">
        <v>0</v>
      </c>
      <c r="E1423">
        <v>0</v>
      </c>
      <c r="F1423">
        <v>0</v>
      </c>
      <c r="G1423">
        <v>0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133</v>
      </c>
      <c r="P1423">
        <v>0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35">
      <c r="A1424">
        <v>2040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35">
      <c r="A1425">
        <v>2041</v>
      </c>
      <c r="B1425" t="s">
        <v>631</v>
      </c>
      <c r="C1425">
        <v>105</v>
      </c>
      <c r="D1425">
        <v>105</v>
      </c>
      <c r="E1425">
        <v>2041</v>
      </c>
      <c r="F1425">
        <v>2041</v>
      </c>
      <c r="G1425">
        <v>2041</v>
      </c>
      <c r="H1425">
        <v>2041</v>
      </c>
      <c r="I1425">
        <v>2133</v>
      </c>
      <c r="J1425">
        <v>2133</v>
      </c>
      <c r="K1425">
        <v>2248</v>
      </c>
      <c r="L1425">
        <v>2248</v>
      </c>
      <c r="M1425">
        <v>0</v>
      </c>
      <c r="N1425">
        <v>0</v>
      </c>
      <c r="O1425">
        <v>0</v>
      </c>
      <c r="P1425">
        <v>400</v>
      </c>
      <c r="Q1425">
        <v>1341</v>
      </c>
      <c r="R1425">
        <v>747</v>
      </c>
      <c r="S1425">
        <v>409</v>
      </c>
      <c r="T1425">
        <v>321</v>
      </c>
      <c r="U1425">
        <v>0</v>
      </c>
      <c r="V1425">
        <v>151</v>
      </c>
      <c r="W1425">
        <v>846</v>
      </c>
      <c r="X1425">
        <v>0</v>
      </c>
      <c r="Y1425">
        <v>0</v>
      </c>
      <c r="Z1425">
        <v>0</v>
      </c>
    </row>
    <row r="1426" spans="1:26" x14ac:dyDescent="0.35">
      <c r="A1426">
        <v>2042</v>
      </c>
      <c r="B1426" t="s">
        <v>631</v>
      </c>
      <c r="C1426">
        <v>0</v>
      </c>
      <c r="D1426">
        <v>0</v>
      </c>
      <c r="E1426">
        <v>0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141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2043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2044</v>
      </c>
      <c r="B1428" t="s">
        <v>998</v>
      </c>
      <c r="C1428">
        <v>10000</v>
      </c>
      <c r="D1428">
        <v>10000</v>
      </c>
      <c r="E1428">
        <v>10000</v>
      </c>
      <c r="F1428">
        <v>10000</v>
      </c>
      <c r="G1428">
        <v>10000</v>
      </c>
      <c r="H1428">
        <v>10000</v>
      </c>
      <c r="I1428">
        <v>10000</v>
      </c>
      <c r="J1428">
        <v>10000</v>
      </c>
      <c r="K1428">
        <v>10000</v>
      </c>
      <c r="L1428">
        <v>10000</v>
      </c>
      <c r="M1428">
        <v>10000</v>
      </c>
      <c r="N1428">
        <v>10000</v>
      </c>
      <c r="O1428">
        <v>180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4155</v>
      </c>
      <c r="V1428">
        <v>-85</v>
      </c>
      <c r="W1428">
        <v>364</v>
      </c>
      <c r="X1428">
        <v>0</v>
      </c>
      <c r="Y1428">
        <v>0</v>
      </c>
      <c r="Z1428">
        <v>0</v>
      </c>
    </row>
    <row r="1429" spans="1:26" x14ac:dyDescent="0.35">
      <c r="A1429">
        <v>2045</v>
      </c>
      <c r="B1429" t="s">
        <v>998</v>
      </c>
      <c r="C1429">
        <v>0</v>
      </c>
      <c r="D1429">
        <v>0</v>
      </c>
      <c r="E1429">
        <v>0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210</v>
      </c>
      <c r="P1429">
        <v>0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</row>
    <row r="1430" spans="1:26" x14ac:dyDescent="0.35">
      <c r="A1430">
        <v>2046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2047</v>
      </c>
      <c r="B1431" t="s">
        <v>999</v>
      </c>
      <c r="C1431">
        <v>10000</v>
      </c>
      <c r="D1431">
        <v>10000</v>
      </c>
      <c r="E1431">
        <v>10000</v>
      </c>
      <c r="F1431">
        <v>10000</v>
      </c>
      <c r="G1431">
        <v>10000</v>
      </c>
      <c r="H1431">
        <v>10000</v>
      </c>
      <c r="I1431">
        <v>10000</v>
      </c>
      <c r="J1431">
        <v>10000</v>
      </c>
      <c r="K1431">
        <v>10000</v>
      </c>
      <c r="L1431">
        <v>10000</v>
      </c>
      <c r="M1431">
        <v>10000</v>
      </c>
      <c r="N1431">
        <v>10000</v>
      </c>
      <c r="O1431">
        <v>324</v>
      </c>
      <c r="P1431">
        <v>0</v>
      </c>
      <c r="Q1431">
        <v>0</v>
      </c>
      <c r="R1431">
        <v>909</v>
      </c>
      <c r="S1431">
        <v>408</v>
      </c>
      <c r="T1431">
        <v>422</v>
      </c>
      <c r="U1431">
        <v>4239</v>
      </c>
      <c r="V1431">
        <v>50</v>
      </c>
      <c r="W1431">
        <v>199</v>
      </c>
      <c r="X1431">
        <v>0</v>
      </c>
      <c r="Y1431">
        <v>0</v>
      </c>
      <c r="Z1431">
        <v>0</v>
      </c>
    </row>
    <row r="1432" spans="1:26" x14ac:dyDescent="0.35">
      <c r="A1432">
        <v>2048</v>
      </c>
      <c r="B1432" t="s">
        <v>999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2049</v>
      </c>
      <c r="B1433" t="s">
        <v>1067</v>
      </c>
      <c r="C1433">
        <v>31153</v>
      </c>
      <c r="D1433">
        <v>48954</v>
      </c>
      <c r="E1433">
        <v>44502</v>
      </c>
      <c r="F1433">
        <v>31153</v>
      </c>
      <c r="G1433">
        <v>44502</v>
      </c>
      <c r="H1433">
        <v>31153</v>
      </c>
      <c r="I1433">
        <v>35602</v>
      </c>
      <c r="J1433">
        <v>35602</v>
      </c>
      <c r="K1433">
        <v>44502</v>
      </c>
      <c r="L1433">
        <v>35602</v>
      </c>
      <c r="M1433">
        <v>31153</v>
      </c>
      <c r="N1433">
        <v>31153</v>
      </c>
      <c r="O1433">
        <v>4461</v>
      </c>
      <c r="P1433">
        <v>27137</v>
      </c>
      <c r="Q1433">
        <v>41947</v>
      </c>
      <c r="R1433">
        <v>92042</v>
      </c>
      <c r="S1433">
        <v>8205</v>
      </c>
      <c r="T1433">
        <v>9396</v>
      </c>
      <c r="U1433">
        <v>163793</v>
      </c>
      <c r="V1433">
        <v>71660</v>
      </c>
      <c r="W1433">
        <v>73264</v>
      </c>
      <c r="X1433">
        <v>3901</v>
      </c>
      <c r="Y1433">
        <v>129404</v>
      </c>
      <c r="Z1433">
        <v>46531</v>
      </c>
    </row>
    <row r="1434" spans="1:26" x14ac:dyDescent="0.35">
      <c r="A1434">
        <v>2050</v>
      </c>
      <c r="B1434" t="s">
        <v>589</v>
      </c>
      <c r="C1434">
        <v>4</v>
      </c>
      <c r="D1434">
        <v>4</v>
      </c>
      <c r="E1434">
        <v>4</v>
      </c>
      <c r="F1434">
        <v>4</v>
      </c>
      <c r="G1434">
        <v>4</v>
      </c>
      <c r="H1434">
        <v>4</v>
      </c>
      <c r="I1434">
        <v>4</v>
      </c>
      <c r="J1434">
        <v>4</v>
      </c>
      <c r="K1434">
        <v>4</v>
      </c>
      <c r="L1434">
        <v>4</v>
      </c>
      <c r="M1434">
        <v>4</v>
      </c>
      <c r="N1434">
        <v>4</v>
      </c>
      <c r="O1434">
        <v>5</v>
      </c>
      <c r="P1434">
        <v>3</v>
      </c>
      <c r="Q1434">
        <v>2</v>
      </c>
      <c r="R1434">
        <v>2</v>
      </c>
      <c r="S1434">
        <v>2</v>
      </c>
      <c r="T1434">
        <v>2</v>
      </c>
      <c r="U1434">
        <v>2</v>
      </c>
      <c r="V1434">
        <v>2</v>
      </c>
      <c r="W1434">
        <v>2</v>
      </c>
      <c r="X1434">
        <v>2</v>
      </c>
      <c r="Y1434">
        <v>2</v>
      </c>
      <c r="Z1434">
        <v>2</v>
      </c>
    </row>
    <row r="1435" spans="1:26" x14ac:dyDescent="0.35">
      <c r="A1435">
        <v>2051</v>
      </c>
      <c r="B1435" t="s">
        <v>591</v>
      </c>
      <c r="C1435">
        <v>107</v>
      </c>
      <c r="D1435">
        <v>107</v>
      </c>
      <c r="E1435">
        <v>184</v>
      </c>
      <c r="F1435">
        <v>225</v>
      </c>
      <c r="G1435">
        <v>215</v>
      </c>
      <c r="H1435">
        <v>92</v>
      </c>
      <c r="I1435">
        <v>155</v>
      </c>
      <c r="J1435">
        <v>160</v>
      </c>
      <c r="K1435">
        <v>101</v>
      </c>
      <c r="L1435">
        <v>112</v>
      </c>
      <c r="M1435">
        <v>97</v>
      </c>
      <c r="N1435">
        <v>107</v>
      </c>
      <c r="O1435">
        <v>69</v>
      </c>
      <c r="P1435">
        <v>116</v>
      </c>
      <c r="Q1435">
        <v>245</v>
      </c>
      <c r="R1435">
        <v>248</v>
      </c>
      <c r="S1435">
        <v>232</v>
      </c>
      <c r="T1435">
        <v>106</v>
      </c>
      <c r="U1435">
        <v>178</v>
      </c>
      <c r="V1435">
        <v>161</v>
      </c>
      <c r="W1435">
        <v>117</v>
      </c>
      <c r="X1435">
        <v>94</v>
      </c>
      <c r="Y1435">
        <v>138</v>
      </c>
      <c r="Z1435">
        <v>60</v>
      </c>
    </row>
    <row r="1436" spans="1:26" x14ac:dyDescent="0.35">
      <c r="A1436">
        <v>2052</v>
      </c>
      <c r="B1436" t="s">
        <v>1034</v>
      </c>
      <c r="C1436">
        <v>40</v>
      </c>
      <c r="D1436">
        <v>40</v>
      </c>
      <c r="E1436">
        <v>40</v>
      </c>
      <c r="F1436">
        <v>40</v>
      </c>
      <c r="G1436">
        <v>40</v>
      </c>
      <c r="H1436">
        <v>40</v>
      </c>
      <c r="I1436">
        <v>40</v>
      </c>
      <c r="J1436">
        <v>40</v>
      </c>
      <c r="K1436">
        <v>40</v>
      </c>
      <c r="L1436">
        <v>40</v>
      </c>
      <c r="M1436">
        <v>40</v>
      </c>
      <c r="N1436">
        <v>40</v>
      </c>
      <c r="O1436">
        <v>36</v>
      </c>
      <c r="P1436">
        <v>22</v>
      </c>
      <c r="Q1436">
        <v>12</v>
      </c>
      <c r="R1436">
        <v>13</v>
      </c>
      <c r="S1436">
        <v>14</v>
      </c>
      <c r="T1436">
        <v>18</v>
      </c>
      <c r="U1436">
        <v>12</v>
      </c>
      <c r="V1436">
        <v>11</v>
      </c>
      <c r="W1436">
        <v>9</v>
      </c>
      <c r="X1436">
        <v>9</v>
      </c>
      <c r="Y1436">
        <v>5</v>
      </c>
      <c r="Z1436">
        <v>6</v>
      </c>
    </row>
    <row r="1437" spans="1:26" x14ac:dyDescent="0.35">
      <c r="A1437">
        <v>2053</v>
      </c>
      <c r="B1437" t="s">
        <v>1035</v>
      </c>
      <c r="C1437">
        <v>7</v>
      </c>
      <c r="D1437">
        <v>7</v>
      </c>
      <c r="E1437">
        <v>7</v>
      </c>
      <c r="F1437">
        <v>7</v>
      </c>
      <c r="G1437">
        <v>7</v>
      </c>
      <c r="H1437">
        <v>7</v>
      </c>
      <c r="I1437">
        <v>7</v>
      </c>
      <c r="J1437">
        <v>7</v>
      </c>
      <c r="K1437">
        <v>7</v>
      </c>
      <c r="L1437">
        <v>7</v>
      </c>
      <c r="M1437">
        <v>7</v>
      </c>
      <c r="N1437">
        <v>7</v>
      </c>
      <c r="O1437">
        <v>7</v>
      </c>
      <c r="P1437">
        <v>6</v>
      </c>
      <c r="Q1437">
        <v>0</v>
      </c>
      <c r="R1437">
        <v>0</v>
      </c>
      <c r="S1437">
        <v>1</v>
      </c>
      <c r="T1437">
        <v>0</v>
      </c>
      <c r="U1437">
        <v>1</v>
      </c>
      <c r="V1437">
        <v>0</v>
      </c>
      <c r="W1437">
        <v>1</v>
      </c>
      <c r="X1437">
        <v>0</v>
      </c>
      <c r="Y1437">
        <v>0</v>
      </c>
      <c r="Z1437">
        <v>1</v>
      </c>
    </row>
    <row r="1438" spans="1:26" x14ac:dyDescent="0.35">
      <c r="A1438">
        <v>2054</v>
      </c>
      <c r="B1438" t="s">
        <v>1036</v>
      </c>
      <c r="C1438">
        <v>1</v>
      </c>
      <c r="D1438">
        <v>1</v>
      </c>
      <c r="E1438">
        <v>1</v>
      </c>
      <c r="F1438">
        <v>1</v>
      </c>
      <c r="G1438">
        <v>1</v>
      </c>
      <c r="H1438">
        <v>1</v>
      </c>
      <c r="I1438">
        <v>1</v>
      </c>
      <c r="J1438">
        <v>1</v>
      </c>
      <c r="K1438">
        <v>1</v>
      </c>
      <c r="L1438">
        <v>2</v>
      </c>
      <c r="M1438">
        <v>2</v>
      </c>
      <c r="N1438">
        <v>2</v>
      </c>
      <c r="O1438">
        <v>1</v>
      </c>
      <c r="P1438">
        <v>3</v>
      </c>
      <c r="Q1438">
        <v>1</v>
      </c>
      <c r="R1438">
        <v>4</v>
      </c>
      <c r="S1438">
        <v>3</v>
      </c>
      <c r="T1438">
        <v>3</v>
      </c>
      <c r="U1438">
        <v>3</v>
      </c>
      <c r="V1438">
        <v>2</v>
      </c>
      <c r="W1438">
        <v>5</v>
      </c>
      <c r="X1438">
        <v>5</v>
      </c>
      <c r="Y1438">
        <v>7</v>
      </c>
      <c r="Z1438">
        <v>4</v>
      </c>
    </row>
    <row r="1439" spans="1:26" x14ac:dyDescent="0.35">
      <c r="A1439">
        <v>2055</v>
      </c>
      <c r="B1439" t="s">
        <v>1037</v>
      </c>
      <c r="C1439">
        <v>21</v>
      </c>
      <c r="D1439">
        <v>11</v>
      </c>
      <c r="E1439">
        <v>18</v>
      </c>
      <c r="F1439">
        <v>45</v>
      </c>
      <c r="G1439">
        <v>43</v>
      </c>
      <c r="H1439">
        <v>18</v>
      </c>
      <c r="I1439">
        <v>31</v>
      </c>
      <c r="J1439">
        <v>20</v>
      </c>
      <c r="K1439">
        <v>10</v>
      </c>
      <c r="L1439">
        <v>22</v>
      </c>
      <c r="M1439">
        <v>19</v>
      </c>
      <c r="N1439">
        <v>21</v>
      </c>
      <c r="O1439">
        <v>25</v>
      </c>
      <c r="P1439">
        <v>25</v>
      </c>
      <c r="Q1439">
        <v>44</v>
      </c>
      <c r="R1439">
        <v>56</v>
      </c>
      <c r="S1439">
        <v>45</v>
      </c>
      <c r="T1439">
        <v>28</v>
      </c>
      <c r="U1439">
        <v>45</v>
      </c>
      <c r="V1439">
        <v>22</v>
      </c>
      <c r="W1439">
        <v>21</v>
      </c>
      <c r="X1439">
        <v>27</v>
      </c>
      <c r="Y1439">
        <v>15</v>
      </c>
      <c r="Z1439">
        <v>23</v>
      </c>
    </row>
    <row r="1440" spans="1:26" x14ac:dyDescent="0.35">
      <c r="A1440">
        <v>2056</v>
      </c>
      <c r="B1440" t="s">
        <v>1068</v>
      </c>
      <c r="C1440">
        <v>-3921</v>
      </c>
      <c r="D1440">
        <v>-3806</v>
      </c>
      <c r="E1440">
        <v>-3480</v>
      </c>
      <c r="F1440">
        <v>-3392</v>
      </c>
      <c r="G1440">
        <v>-3473</v>
      </c>
      <c r="H1440">
        <v>-3403</v>
      </c>
      <c r="I1440">
        <v>-3422</v>
      </c>
      <c r="J1440">
        <v>-3432</v>
      </c>
      <c r="K1440">
        <v>-3478</v>
      </c>
      <c r="L1440">
        <v>-3426</v>
      </c>
      <c r="M1440">
        <v>-3405</v>
      </c>
      <c r="N1440">
        <v>-3402</v>
      </c>
      <c r="O1440">
        <v>-3319</v>
      </c>
      <c r="P1440">
        <v>-2549</v>
      </c>
      <c r="Q1440">
        <v>-3265</v>
      </c>
      <c r="R1440">
        <v>-3281</v>
      </c>
      <c r="S1440">
        <v>-2534</v>
      </c>
      <c r="T1440">
        <v>-3277</v>
      </c>
      <c r="U1440">
        <v>-3272</v>
      </c>
      <c r="V1440">
        <v>-3150</v>
      </c>
      <c r="W1440">
        <v>-105</v>
      </c>
      <c r="X1440">
        <v>-103</v>
      </c>
      <c r="Y1440">
        <v>-101</v>
      </c>
      <c r="Z1440">
        <v>-126</v>
      </c>
    </row>
    <row r="1441" spans="1:26" x14ac:dyDescent="0.35">
      <c r="A1441">
        <v>2057</v>
      </c>
      <c r="B1441" t="s">
        <v>1069</v>
      </c>
      <c r="C1441">
        <v>16062</v>
      </c>
      <c r="D1441">
        <v>15491</v>
      </c>
      <c r="E1441">
        <v>15527</v>
      </c>
      <c r="F1441">
        <v>15368</v>
      </c>
      <c r="G1441">
        <v>9401</v>
      </c>
      <c r="H1441">
        <v>15371</v>
      </c>
      <c r="I1441">
        <v>15534</v>
      </c>
      <c r="J1441">
        <v>15448</v>
      </c>
      <c r="K1441">
        <v>15574</v>
      </c>
      <c r="L1441">
        <v>15313</v>
      </c>
      <c r="M1441">
        <v>15243</v>
      </c>
      <c r="N1441">
        <v>15355</v>
      </c>
      <c r="O1441">
        <v>14191</v>
      </c>
      <c r="P1441">
        <v>14954</v>
      </c>
      <c r="Q1441">
        <v>14795</v>
      </c>
      <c r="R1441">
        <v>14434</v>
      </c>
      <c r="S1441">
        <v>14020</v>
      </c>
      <c r="T1441">
        <v>14677</v>
      </c>
      <c r="U1441">
        <v>14795</v>
      </c>
      <c r="V1441">
        <v>7368</v>
      </c>
      <c r="W1441">
        <v>6937</v>
      </c>
      <c r="X1441">
        <v>7771</v>
      </c>
      <c r="Y1441">
        <v>5722</v>
      </c>
      <c r="Z1441">
        <v>7827</v>
      </c>
    </row>
    <row r="1442" spans="1:26" x14ac:dyDescent="0.35">
      <c r="A1442">
        <v>2058</v>
      </c>
      <c r="B1442" t="s">
        <v>1070</v>
      </c>
      <c r="C1442">
        <v>44</v>
      </c>
      <c r="D1442">
        <v>46</v>
      </c>
      <c r="E1442">
        <v>60</v>
      </c>
      <c r="F1442">
        <v>77</v>
      </c>
      <c r="G1442">
        <v>54</v>
      </c>
      <c r="H1442">
        <v>75</v>
      </c>
      <c r="I1442">
        <v>277</v>
      </c>
      <c r="J1442">
        <v>60</v>
      </c>
      <c r="K1442">
        <v>73</v>
      </c>
      <c r="L1442">
        <v>35</v>
      </c>
      <c r="M1442">
        <v>40</v>
      </c>
      <c r="N1442">
        <v>45</v>
      </c>
      <c r="O1442">
        <v>44</v>
      </c>
      <c r="P1442">
        <v>46</v>
      </c>
      <c r="Q1442">
        <v>60</v>
      </c>
      <c r="R1442">
        <v>77</v>
      </c>
      <c r="S1442">
        <v>54</v>
      </c>
      <c r="T1442">
        <v>75</v>
      </c>
      <c r="U1442">
        <v>277</v>
      </c>
      <c r="V1442">
        <v>60</v>
      </c>
      <c r="W1442">
        <v>73</v>
      </c>
      <c r="X1442">
        <v>69</v>
      </c>
      <c r="Y1442">
        <v>42</v>
      </c>
      <c r="Z1442">
        <v>0</v>
      </c>
    </row>
    <row r="1443" spans="1:26" x14ac:dyDescent="0.35">
      <c r="A1443">
        <v>2059</v>
      </c>
      <c r="B1443" t="s">
        <v>1071</v>
      </c>
      <c r="C1443">
        <v>71</v>
      </c>
      <c r="D1443">
        <v>86</v>
      </c>
      <c r="E1443">
        <v>83</v>
      </c>
      <c r="F1443">
        <v>59</v>
      </c>
      <c r="G1443">
        <v>89</v>
      </c>
      <c r="H1443">
        <v>34</v>
      </c>
      <c r="I1443">
        <v>733</v>
      </c>
      <c r="J1443">
        <v>60</v>
      </c>
      <c r="K1443">
        <v>70</v>
      </c>
      <c r="L1443">
        <v>35</v>
      </c>
      <c r="M1443">
        <v>40</v>
      </c>
      <c r="N1443">
        <v>45</v>
      </c>
      <c r="O1443">
        <v>71</v>
      </c>
      <c r="P1443">
        <v>86</v>
      </c>
      <c r="Q1443">
        <v>83</v>
      </c>
      <c r="R1443">
        <v>59</v>
      </c>
      <c r="S1443">
        <v>89</v>
      </c>
      <c r="T1443">
        <v>34</v>
      </c>
      <c r="U1443">
        <v>733</v>
      </c>
      <c r="V1443">
        <v>60</v>
      </c>
      <c r="W1443">
        <v>70</v>
      </c>
      <c r="X1443">
        <v>69</v>
      </c>
      <c r="Y1443">
        <v>42</v>
      </c>
      <c r="Z1443">
        <v>0</v>
      </c>
    </row>
    <row r="1444" spans="1:26" x14ac:dyDescent="0.35">
      <c r="A1444">
        <v>2060</v>
      </c>
      <c r="B1444" t="s">
        <v>1072</v>
      </c>
      <c r="C1444">
        <v>3</v>
      </c>
      <c r="D1444">
        <v>1</v>
      </c>
      <c r="E1444">
        <v>1</v>
      </c>
      <c r="F1444">
        <v>3</v>
      </c>
      <c r="G1444">
        <v>1</v>
      </c>
      <c r="H1444">
        <v>2</v>
      </c>
      <c r="I1444">
        <v>0</v>
      </c>
      <c r="J1444">
        <v>1</v>
      </c>
      <c r="K1444">
        <v>1</v>
      </c>
      <c r="L1444">
        <v>1</v>
      </c>
      <c r="M1444">
        <v>3</v>
      </c>
      <c r="N1444">
        <v>1</v>
      </c>
      <c r="O1444">
        <v>3</v>
      </c>
      <c r="P1444">
        <v>1</v>
      </c>
      <c r="Q1444">
        <v>1</v>
      </c>
      <c r="R1444">
        <v>3</v>
      </c>
      <c r="S1444">
        <v>1</v>
      </c>
      <c r="T1444">
        <v>2</v>
      </c>
      <c r="U1444">
        <v>0</v>
      </c>
      <c r="V1444">
        <v>1</v>
      </c>
      <c r="W1444">
        <v>1</v>
      </c>
      <c r="X1444">
        <v>1</v>
      </c>
      <c r="Y1444">
        <v>3</v>
      </c>
      <c r="Z1444">
        <v>1</v>
      </c>
    </row>
    <row r="1445" spans="1:26" x14ac:dyDescent="0.35">
      <c r="A1445">
        <v>2061</v>
      </c>
      <c r="B1445" t="s">
        <v>1073</v>
      </c>
      <c r="C1445">
        <v>14168</v>
      </c>
      <c r="D1445">
        <v>14168</v>
      </c>
      <c r="E1445">
        <v>14168</v>
      </c>
      <c r="F1445">
        <v>14168</v>
      </c>
      <c r="G1445">
        <v>14167</v>
      </c>
      <c r="H1445">
        <v>14167</v>
      </c>
      <c r="I1445">
        <v>14167</v>
      </c>
      <c r="J1445">
        <v>3088</v>
      </c>
      <c r="K1445">
        <v>2694</v>
      </c>
      <c r="L1445">
        <v>2284</v>
      </c>
      <c r="M1445">
        <v>1983</v>
      </c>
      <c r="N1445">
        <v>1485</v>
      </c>
      <c r="O1445">
        <v>14216</v>
      </c>
      <c r="P1445">
        <v>13584</v>
      </c>
      <c r="Q1445">
        <v>13146</v>
      </c>
      <c r="R1445">
        <v>9850</v>
      </c>
      <c r="S1445">
        <v>14167</v>
      </c>
      <c r="T1445">
        <v>14167</v>
      </c>
      <c r="U1445">
        <v>14167</v>
      </c>
      <c r="V1445">
        <v>3092</v>
      </c>
      <c r="W1445">
        <v>3277</v>
      </c>
      <c r="X1445">
        <v>1937</v>
      </c>
      <c r="Y1445">
        <v>1333</v>
      </c>
      <c r="Z1445">
        <v>1130</v>
      </c>
    </row>
    <row r="1446" spans="1:26" x14ac:dyDescent="0.35">
      <c r="A1446">
        <v>2062</v>
      </c>
      <c r="B1446" t="s">
        <v>1074</v>
      </c>
      <c r="C1446">
        <v>9346</v>
      </c>
      <c r="D1446">
        <v>14686</v>
      </c>
      <c r="E1446">
        <v>13351</v>
      </c>
      <c r="F1446">
        <v>9346</v>
      </c>
      <c r="G1446">
        <v>13351</v>
      </c>
      <c r="H1446">
        <v>9346</v>
      </c>
      <c r="I1446">
        <v>10681</v>
      </c>
      <c r="J1446">
        <v>10681</v>
      </c>
      <c r="K1446">
        <v>13351</v>
      </c>
      <c r="L1446">
        <v>10681</v>
      </c>
      <c r="M1446">
        <v>9346</v>
      </c>
      <c r="N1446">
        <v>9346</v>
      </c>
      <c r="O1446">
        <v>1489</v>
      </c>
      <c r="P1446">
        <v>6885</v>
      </c>
      <c r="Q1446">
        <v>329</v>
      </c>
      <c r="R1446">
        <v>17119</v>
      </c>
      <c r="S1446">
        <v>1066</v>
      </c>
      <c r="T1446">
        <v>6460</v>
      </c>
      <c r="U1446">
        <v>2463</v>
      </c>
      <c r="V1446">
        <v>33513</v>
      </c>
      <c r="W1446">
        <v>763</v>
      </c>
      <c r="X1446">
        <v>722</v>
      </c>
      <c r="Y1446">
        <v>48698</v>
      </c>
      <c r="Z1446">
        <v>-68</v>
      </c>
    </row>
    <row r="1447" spans="1:26" x14ac:dyDescent="0.35">
      <c r="A1447">
        <v>2063</v>
      </c>
      <c r="B1447" t="s">
        <v>1075</v>
      </c>
      <c r="C1447">
        <v>1246</v>
      </c>
      <c r="D1447">
        <v>1958</v>
      </c>
      <c r="E1447">
        <v>1780</v>
      </c>
      <c r="F1447">
        <v>1246</v>
      </c>
      <c r="G1447">
        <v>1780</v>
      </c>
      <c r="H1447">
        <v>1246</v>
      </c>
      <c r="I1447">
        <v>1424</v>
      </c>
      <c r="J1447">
        <v>1424</v>
      </c>
      <c r="K1447">
        <v>1780</v>
      </c>
      <c r="L1447">
        <v>1424</v>
      </c>
      <c r="M1447">
        <v>1246</v>
      </c>
      <c r="N1447">
        <v>1246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336</v>
      </c>
      <c r="Y1447">
        <v>0</v>
      </c>
      <c r="Z1447">
        <v>0</v>
      </c>
    </row>
    <row r="1448" spans="1:26" x14ac:dyDescent="0.35">
      <c r="A1448">
        <v>2064</v>
      </c>
      <c r="B1448" t="s">
        <v>1076</v>
      </c>
      <c r="C1448">
        <v>12461</v>
      </c>
      <c r="D1448">
        <v>19582</v>
      </c>
      <c r="E1448">
        <v>17801</v>
      </c>
      <c r="F1448">
        <v>12461</v>
      </c>
      <c r="G1448">
        <v>17801</v>
      </c>
      <c r="H1448">
        <v>12461</v>
      </c>
      <c r="I1448">
        <v>14241</v>
      </c>
      <c r="J1448">
        <v>14241</v>
      </c>
      <c r="K1448">
        <v>17801</v>
      </c>
      <c r="L1448">
        <v>14241</v>
      </c>
      <c r="M1448">
        <v>12461</v>
      </c>
      <c r="N1448">
        <v>12461</v>
      </c>
      <c r="O1448">
        <v>2322</v>
      </c>
      <c r="P1448">
        <v>19320</v>
      </c>
      <c r="Q1448">
        <v>40020</v>
      </c>
      <c r="R1448">
        <v>70290</v>
      </c>
      <c r="S1448">
        <v>1290</v>
      </c>
      <c r="T1448">
        <v>1290</v>
      </c>
      <c r="U1448">
        <v>153737</v>
      </c>
      <c r="V1448">
        <v>37188</v>
      </c>
      <c r="W1448">
        <v>70954</v>
      </c>
      <c r="X1448">
        <v>1764</v>
      </c>
      <c r="Y1448">
        <v>71911</v>
      </c>
      <c r="Z1448">
        <v>33653</v>
      </c>
    </row>
    <row r="1449" spans="1:26" x14ac:dyDescent="0.35">
      <c r="A1449">
        <v>2065</v>
      </c>
      <c r="B1449" t="s">
        <v>1077</v>
      </c>
      <c r="C1449">
        <v>1558</v>
      </c>
      <c r="D1449">
        <v>2448</v>
      </c>
      <c r="E1449">
        <v>2225</v>
      </c>
      <c r="F1449">
        <v>1558</v>
      </c>
      <c r="G1449">
        <v>2225</v>
      </c>
      <c r="H1449">
        <v>1558</v>
      </c>
      <c r="I1449">
        <v>1780</v>
      </c>
      <c r="J1449">
        <v>1780</v>
      </c>
      <c r="K1449">
        <v>2225</v>
      </c>
      <c r="L1449">
        <v>1780</v>
      </c>
      <c r="M1449">
        <v>1558</v>
      </c>
      <c r="N1449">
        <v>1558</v>
      </c>
      <c r="O1449">
        <v>0</v>
      </c>
      <c r="P1449">
        <v>0</v>
      </c>
      <c r="Q1449">
        <v>0</v>
      </c>
      <c r="R1449">
        <v>1024</v>
      </c>
      <c r="S1449">
        <v>4681</v>
      </c>
      <c r="T1449">
        <v>0</v>
      </c>
      <c r="U1449">
        <v>2077</v>
      </c>
      <c r="V1449">
        <v>0</v>
      </c>
      <c r="W1449">
        <v>198</v>
      </c>
      <c r="X1449">
        <v>0</v>
      </c>
      <c r="Y1449">
        <v>7809</v>
      </c>
      <c r="Z1449">
        <v>347</v>
      </c>
    </row>
    <row r="1450" spans="1:26" x14ac:dyDescent="0.35">
      <c r="A1450">
        <v>2066</v>
      </c>
      <c r="B1450" t="s">
        <v>1078</v>
      </c>
      <c r="C1450">
        <v>3427</v>
      </c>
      <c r="D1450">
        <v>5385</v>
      </c>
      <c r="E1450">
        <v>4895</v>
      </c>
      <c r="F1450">
        <v>3427</v>
      </c>
      <c r="G1450">
        <v>4895</v>
      </c>
      <c r="H1450">
        <v>3427</v>
      </c>
      <c r="I1450">
        <v>3916</v>
      </c>
      <c r="J1450">
        <v>3916</v>
      </c>
      <c r="K1450">
        <v>4895</v>
      </c>
      <c r="L1450">
        <v>3916</v>
      </c>
      <c r="M1450">
        <v>3427</v>
      </c>
      <c r="N1450">
        <v>3427</v>
      </c>
      <c r="O1450">
        <v>0</v>
      </c>
      <c r="P1450">
        <v>0</v>
      </c>
      <c r="Q1450">
        <v>0</v>
      </c>
      <c r="R1450">
        <v>2902</v>
      </c>
      <c r="S1450">
        <v>0</v>
      </c>
      <c r="T1450">
        <v>952</v>
      </c>
      <c r="U1450">
        <v>195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35">
      <c r="A1451">
        <v>2067</v>
      </c>
      <c r="B1451" t="s">
        <v>1079</v>
      </c>
      <c r="C1451">
        <v>0</v>
      </c>
      <c r="D1451">
        <v>0</v>
      </c>
      <c r="E1451">
        <v>0</v>
      </c>
      <c r="F1451">
        <v>0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650</v>
      </c>
      <c r="P1451">
        <v>933</v>
      </c>
      <c r="Q1451">
        <v>1598</v>
      </c>
      <c r="R1451">
        <v>706</v>
      </c>
      <c r="S1451">
        <v>789</v>
      </c>
      <c r="T1451">
        <v>694</v>
      </c>
      <c r="U1451">
        <v>1440</v>
      </c>
      <c r="V1451">
        <v>959</v>
      </c>
      <c r="W1451">
        <v>1159</v>
      </c>
      <c r="X1451">
        <v>889</v>
      </c>
      <c r="Y1451">
        <v>985</v>
      </c>
      <c r="Z1451">
        <v>959</v>
      </c>
    </row>
    <row r="1452" spans="1:26" x14ac:dyDescent="0.35">
      <c r="A1452">
        <v>2068</v>
      </c>
      <c r="B1452" t="s">
        <v>1080</v>
      </c>
      <c r="C1452">
        <v>3115</v>
      </c>
      <c r="D1452">
        <v>4895</v>
      </c>
      <c r="E1452">
        <v>4450</v>
      </c>
      <c r="F1452">
        <v>3115</v>
      </c>
      <c r="G1452">
        <v>4450</v>
      </c>
      <c r="H1452">
        <v>3115</v>
      </c>
      <c r="I1452">
        <v>3560</v>
      </c>
      <c r="J1452">
        <v>3560</v>
      </c>
      <c r="K1452">
        <v>4450</v>
      </c>
      <c r="L1452">
        <v>3560</v>
      </c>
      <c r="M1452">
        <v>3115</v>
      </c>
      <c r="N1452">
        <v>3115</v>
      </c>
      <c r="O1452">
        <v>0</v>
      </c>
      <c r="P1452">
        <v>0</v>
      </c>
      <c r="Q1452">
        <v>0</v>
      </c>
      <c r="R1452">
        <v>0</v>
      </c>
      <c r="S1452">
        <v>380</v>
      </c>
      <c r="T1452">
        <v>0</v>
      </c>
      <c r="U1452">
        <v>3880</v>
      </c>
      <c r="V1452">
        <v>0</v>
      </c>
      <c r="W1452">
        <v>190</v>
      </c>
      <c r="X1452">
        <v>190</v>
      </c>
      <c r="Y1452">
        <v>0</v>
      </c>
      <c r="Z1452">
        <v>11640</v>
      </c>
    </row>
    <row r="1453" spans="1:26" x14ac:dyDescent="0.35">
      <c r="A1453">
        <v>2069</v>
      </c>
      <c r="B1453" t="s">
        <v>1082</v>
      </c>
      <c r="C1453">
        <v>196204</v>
      </c>
      <c r="D1453">
        <v>211852</v>
      </c>
      <c r="E1453">
        <v>216575</v>
      </c>
      <c r="F1453">
        <v>205181</v>
      </c>
      <c r="G1453">
        <v>214440</v>
      </c>
      <c r="H1453">
        <v>211817</v>
      </c>
      <c r="I1453">
        <v>220740</v>
      </c>
      <c r="J1453">
        <v>224405</v>
      </c>
      <c r="K1453">
        <v>240403</v>
      </c>
      <c r="L1453">
        <v>235125</v>
      </c>
      <c r="M1453">
        <v>238244</v>
      </c>
      <c r="N1453">
        <v>242454</v>
      </c>
      <c r="O1453">
        <v>216575</v>
      </c>
      <c r="P1453">
        <v>186457</v>
      </c>
      <c r="Q1453">
        <v>200018</v>
      </c>
      <c r="R1453">
        <v>304760</v>
      </c>
      <c r="S1453">
        <v>124450</v>
      </c>
      <c r="T1453">
        <v>165493</v>
      </c>
      <c r="U1453">
        <v>339167</v>
      </c>
      <c r="V1453">
        <v>238272</v>
      </c>
      <c r="W1453">
        <v>259816</v>
      </c>
      <c r="X1453">
        <v>198169</v>
      </c>
      <c r="Y1453">
        <v>323010</v>
      </c>
      <c r="Z1453">
        <v>235144</v>
      </c>
    </row>
    <row r="1454" spans="1:26" x14ac:dyDescent="0.35">
      <c r="A1454">
        <v>2070</v>
      </c>
      <c r="B1454" t="s">
        <v>589</v>
      </c>
      <c r="C1454">
        <v>0</v>
      </c>
      <c r="D1454">
        <v>0</v>
      </c>
      <c r="E1454">
        <v>0</v>
      </c>
      <c r="F1454">
        <v>4</v>
      </c>
      <c r="G1454">
        <v>4</v>
      </c>
      <c r="H1454">
        <v>4</v>
      </c>
      <c r="I1454">
        <v>4</v>
      </c>
      <c r="J1454">
        <v>4</v>
      </c>
      <c r="K1454">
        <v>4</v>
      </c>
      <c r="L1454">
        <v>4</v>
      </c>
      <c r="M1454">
        <v>4</v>
      </c>
      <c r="N1454">
        <v>4</v>
      </c>
      <c r="O1454">
        <v>0</v>
      </c>
      <c r="P1454">
        <v>0</v>
      </c>
      <c r="Q1454">
        <v>0</v>
      </c>
      <c r="R1454">
        <v>6</v>
      </c>
      <c r="S1454">
        <v>4</v>
      </c>
      <c r="T1454">
        <v>5</v>
      </c>
      <c r="U1454">
        <v>3</v>
      </c>
      <c r="V1454">
        <v>2</v>
      </c>
      <c r="W1454">
        <v>9</v>
      </c>
      <c r="X1454">
        <v>2</v>
      </c>
      <c r="Y1454">
        <v>2</v>
      </c>
      <c r="Z1454">
        <v>2</v>
      </c>
    </row>
    <row r="1455" spans="1:26" x14ac:dyDescent="0.35">
      <c r="A1455">
        <v>2071</v>
      </c>
      <c r="B1455" t="s">
        <v>591</v>
      </c>
      <c r="C1455">
        <v>0</v>
      </c>
      <c r="D1455">
        <v>0</v>
      </c>
      <c r="E1455">
        <v>0</v>
      </c>
      <c r="F1455">
        <v>136</v>
      </c>
      <c r="G1455">
        <v>130</v>
      </c>
      <c r="H1455">
        <v>111</v>
      </c>
      <c r="I1455">
        <v>136</v>
      </c>
      <c r="J1455">
        <v>123</v>
      </c>
      <c r="K1455">
        <v>130</v>
      </c>
      <c r="L1455">
        <v>136</v>
      </c>
      <c r="M1455">
        <v>117</v>
      </c>
      <c r="N1455">
        <v>130</v>
      </c>
      <c r="O1455">
        <v>0</v>
      </c>
      <c r="P1455">
        <v>0</v>
      </c>
      <c r="Q1455">
        <v>0</v>
      </c>
      <c r="R1455">
        <v>38</v>
      </c>
      <c r="S1455">
        <v>80</v>
      </c>
      <c r="T1455">
        <v>59</v>
      </c>
      <c r="U1455">
        <v>138</v>
      </c>
      <c r="V1455">
        <v>154</v>
      </c>
      <c r="W1455">
        <v>126</v>
      </c>
      <c r="X1455">
        <v>173</v>
      </c>
      <c r="Y1455">
        <v>124</v>
      </c>
      <c r="Z1455">
        <v>104</v>
      </c>
    </row>
    <row r="1456" spans="1:26" x14ac:dyDescent="0.35">
      <c r="A1456">
        <v>2072</v>
      </c>
      <c r="B1456" t="s">
        <v>1034</v>
      </c>
      <c r="C1456">
        <v>0</v>
      </c>
      <c r="D1456">
        <v>0</v>
      </c>
      <c r="E1456">
        <v>0</v>
      </c>
      <c r="F1456">
        <v>40</v>
      </c>
      <c r="G1456">
        <v>40</v>
      </c>
      <c r="H1456">
        <v>40</v>
      </c>
      <c r="I1456">
        <v>40</v>
      </c>
      <c r="J1456">
        <v>40</v>
      </c>
      <c r="K1456">
        <v>40</v>
      </c>
      <c r="L1456">
        <v>40</v>
      </c>
      <c r="M1456">
        <v>40</v>
      </c>
      <c r="N1456">
        <v>40</v>
      </c>
      <c r="O1456">
        <v>0</v>
      </c>
      <c r="P1456">
        <v>0</v>
      </c>
      <c r="Q1456">
        <v>0</v>
      </c>
      <c r="R1456">
        <v>11</v>
      </c>
      <c r="S1456">
        <v>30</v>
      </c>
      <c r="T1456">
        <v>31</v>
      </c>
      <c r="U1456">
        <v>16</v>
      </c>
      <c r="V1456">
        <v>17</v>
      </c>
      <c r="W1456">
        <v>14</v>
      </c>
      <c r="X1456">
        <v>18</v>
      </c>
      <c r="Y1456">
        <v>15</v>
      </c>
      <c r="Z1456">
        <v>0</v>
      </c>
    </row>
    <row r="1457" spans="1:26" x14ac:dyDescent="0.35">
      <c r="A1457">
        <v>2073</v>
      </c>
      <c r="B1457" t="s">
        <v>1035</v>
      </c>
      <c r="C1457">
        <v>0</v>
      </c>
      <c r="D1457">
        <v>0</v>
      </c>
      <c r="E1457">
        <v>0</v>
      </c>
      <c r="F1457">
        <v>12</v>
      </c>
      <c r="G1457">
        <v>12</v>
      </c>
      <c r="H1457">
        <v>12</v>
      </c>
      <c r="I1457">
        <v>12</v>
      </c>
      <c r="J1457">
        <v>12</v>
      </c>
      <c r="K1457">
        <v>12</v>
      </c>
      <c r="L1457">
        <v>12</v>
      </c>
      <c r="M1457">
        <v>12</v>
      </c>
      <c r="N1457">
        <v>12</v>
      </c>
      <c r="O1457">
        <v>0</v>
      </c>
      <c r="P1457">
        <v>0</v>
      </c>
      <c r="Q1457">
        <v>0</v>
      </c>
      <c r="R1457">
        <v>1</v>
      </c>
      <c r="S1457">
        <v>6</v>
      </c>
      <c r="T1457">
        <v>1</v>
      </c>
      <c r="U1457">
        <v>0</v>
      </c>
      <c r="V1457">
        <v>0</v>
      </c>
      <c r="W1457">
        <v>2</v>
      </c>
      <c r="X1457">
        <v>3</v>
      </c>
      <c r="Y1457">
        <v>2</v>
      </c>
      <c r="Z1457">
        <v>1</v>
      </c>
    </row>
    <row r="1458" spans="1:26" x14ac:dyDescent="0.35">
      <c r="A1458">
        <v>2074</v>
      </c>
      <c r="B1458" t="s">
        <v>1036</v>
      </c>
      <c r="C1458">
        <v>0</v>
      </c>
      <c r="D1458">
        <v>0</v>
      </c>
      <c r="E1458">
        <v>0</v>
      </c>
      <c r="F1458">
        <v>4</v>
      </c>
      <c r="G1458">
        <v>2</v>
      </c>
      <c r="H1458">
        <v>2</v>
      </c>
      <c r="I1458">
        <v>2</v>
      </c>
      <c r="J1458">
        <v>2</v>
      </c>
      <c r="K1458">
        <v>2</v>
      </c>
      <c r="L1458">
        <v>2</v>
      </c>
      <c r="M1458">
        <v>2</v>
      </c>
      <c r="N1458">
        <v>2</v>
      </c>
      <c r="O1458">
        <v>0</v>
      </c>
      <c r="P1458">
        <v>0</v>
      </c>
      <c r="Q1458">
        <v>0</v>
      </c>
      <c r="R1458">
        <v>2</v>
      </c>
      <c r="S1458">
        <v>2</v>
      </c>
      <c r="T1458">
        <v>0</v>
      </c>
      <c r="U1458">
        <v>7</v>
      </c>
      <c r="V1458">
        <v>7</v>
      </c>
      <c r="W1458">
        <v>3</v>
      </c>
      <c r="X1458">
        <v>4</v>
      </c>
      <c r="Y1458">
        <v>7</v>
      </c>
      <c r="Z1458">
        <v>3</v>
      </c>
    </row>
    <row r="1459" spans="1:26" x14ac:dyDescent="0.35">
      <c r="A1459">
        <v>2075</v>
      </c>
      <c r="B1459" t="s">
        <v>1037</v>
      </c>
      <c r="C1459">
        <v>0</v>
      </c>
      <c r="D1459">
        <v>0</v>
      </c>
      <c r="E1459">
        <v>0</v>
      </c>
      <c r="F1459">
        <v>36</v>
      </c>
      <c r="G1459">
        <v>17</v>
      </c>
      <c r="H1459">
        <v>14</v>
      </c>
      <c r="I1459">
        <v>18</v>
      </c>
      <c r="J1459">
        <v>16</v>
      </c>
      <c r="K1459">
        <v>17</v>
      </c>
      <c r="L1459">
        <v>18</v>
      </c>
      <c r="M1459">
        <v>15</v>
      </c>
      <c r="N1459">
        <v>17</v>
      </c>
      <c r="O1459">
        <v>0</v>
      </c>
      <c r="P1459">
        <v>0</v>
      </c>
      <c r="Q1459">
        <v>0</v>
      </c>
      <c r="R1459">
        <v>3</v>
      </c>
      <c r="S1459">
        <v>9</v>
      </c>
      <c r="T1459">
        <v>8</v>
      </c>
      <c r="U1459">
        <v>19</v>
      </c>
      <c r="V1459">
        <v>11</v>
      </c>
      <c r="W1459">
        <v>14</v>
      </c>
      <c r="X1459">
        <v>25</v>
      </c>
      <c r="Y1459">
        <v>9</v>
      </c>
      <c r="Z1459">
        <v>15</v>
      </c>
    </row>
    <row r="1460" spans="1:26" x14ac:dyDescent="0.35">
      <c r="A1460">
        <v>2076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40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35">
      <c r="A1461">
        <v>2077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170</v>
      </c>
      <c r="T1461">
        <v>460</v>
      </c>
      <c r="U1461">
        <v>240</v>
      </c>
      <c r="V1461">
        <v>0</v>
      </c>
      <c r="W1461">
        <v>272</v>
      </c>
      <c r="X1461">
        <v>0</v>
      </c>
      <c r="Y1461">
        <v>0</v>
      </c>
      <c r="Z1461">
        <v>0</v>
      </c>
    </row>
    <row r="1462" spans="1:26" x14ac:dyDescent="0.35">
      <c r="A1462">
        <v>2078</v>
      </c>
      <c r="B1462" t="s">
        <v>755</v>
      </c>
      <c r="C1462">
        <v>1650</v>
      </c>
      <c r="D1462">
        <v>1650</v>
      </c>
      <c r="E1462">
        <v>1650</v>
      </c>
      <c r="F1462">
        <v>1650</v>
      </c>
      <c r="G1462">
        <v>1650</v>
      </c>
      <c r="H1462">
        <v>1650</v>
      </c>
      <c r="I1462">
        <v>1650</v>
      </c>
      <c r="J1462">
        <v>1650</v>
      </c>
      <c r="K1462">
        <v>1650</v>
      </c>
      <c r="L1462">
        <v>1650</v>
      </c>
      <c r="M1462">
        <v>1650</v>
      </c>
      <c r="N1462">
        <v>1650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0</v>
      </c>
      <c r="U1462">
        <v>804</v>
      </c>
      <c r="V1462">
        <v>595</v>
      </c>
      <c r="W1462">
        <v>198</v>
      </c>
      <c r="X1462">
        <v>0</v>
      </c>
      <c r="Y1462">
        <v>40</v>
      </c>
      <c r="Z1462">
        <v>0</v>
      </c>
    </row>
    <row r="1463" spans="1:26" x14ac:dyDescent="0.35">
      <c r="A1463">
        <v>2079</v>
      </c>
      <c r="B1463" t="s">
        <v>755</v>
      </c>
      <c r="C1463">
        <v>1650</v>
      </c>
      <c r="D1463">
        <v>1650</v>
      </c>
      <c r="E1463">
        <v>1650</v>
      </c>
      <c r="F1463">
        <v>1650</v>
      </c>
      <c r="G1463">
        <v>1650</v>
      </c>
      <c r="H1463">
        <v>1650</v>
      </c>
      <c r="I1463">
        <v>1650</v>
      </c>
      <c r="J1463">
        <v>1650</v>
      </c>
      <c r="K1463">
        <v>1650</v>
      </c>
      <c r="L1463">
        <v>1650</v>
      </c>
      <c r="M1463">
        <v>1650</v>
      </c>
      <c r="N1463">
        <v>1650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420</v>
      </c>
      <c r="U1463">
        <v>1674</v>
      </c>
      <c r="V1463">
        <v>1477</v>
      </c>
      <c r="W1463">
        <v>0</v>
      </c>
      <c r="X1463">
        <v>125</v>
      </c>
      <c r="Y1463">
        <v>0</v>
      </c>
      <c r="Z1463">
        <v>0</v>
      </c>
    </row>
    <row r="1464" spans="1:26" x14ac:dyDescent="0.35">
      <c r="A1464">
        <v>2080</v>
      </c>
      <c r="B1464" t="s">
        <v>755</v>
      </c>
      <c r="C1464">
        <v>1450</v>
      </c>
      <c r="D1464">
        <v>1450</v>
      </c>
      <c r="E1464">
        <v>1450</v>
      </c>
      <c r="F1464">
        <v>1450</v>
      </c>
      <c r="G1464">
        <v>1450</v>
      </c>
      <c r="H1464">
        <v>1450</v>
      </c>
      <c r="I1464">
        <v>1450</v>
      </c>
      <c r="J1464">
        <v>1450</v>
      </c>
      <c r="K1464">
        <v>1450</v>
      </c>
      <c r="L1464">
        <v>1450</v>
      </c>
      <c r="M1464">
        <v>1450</v>
      </c>
      <c r="N1464">
        <v>1450</v>
      </c>
      <c r="O1464">
        <v>0</v>
      </c>
      <c r="P1464">
        <v>0</v>
      </c>
      <c r="Q1464">
        <v>0</v>
      </c>
      <c r="R1464">
        <v>0</v>
      </c>
      <c r="S1464">
        <v>115</v>
      </c>
      <c r="T1464">
        <v>336</v>
      </c>
      <c r="U1464">
        <v>831</v>
      </c>
      <c r="V1464">
        <v>790</v>
      </c>
      <c r="W1464">
        <v>0</v>
      </c>
      <c r="X1464">
        <v>165</v>
      </c>
      <c r="Y1464">
        <v>1923</v>
      </c>
      <c r="Z1464">
        <v>185</v>
      </c>
    </row>
    <row r="1465" spans="1:26" x14ac:dyDescent="0.35">
      <c r="A1465">
        <v>2081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734</v>
      </c>
      <c r="H1465">
        <v>734</v>
      </c>
      <c r="I1465">
        <v>734</v>
      </c>
      <c r="J1465">
        <v>734</v>
      </c>
      <c r="K1465">
        <v>610</v>
      </c>
      <c r="L1465">
        <v>610</v>
      </c>
      <c r="M1465">
        <v>610</v>
      </c>
      <c r="N1465">
        <v>610</v>
      </c>
      <c r="O1465">
        <v>0</v>
      </c>
      <c r="P1465">
        <v>0</v>
      </c>
      <c r="Q1465">
        <v>0</v>
      </c>
      <c r="R1465">
        <v>0</v>
      </c>
      <c r="S1465">
        <v>1365</v>
      </c>
      <c r="T1465">
        <v>333</v>
      </c>
      <c r="U1465">
        <v>120</v>
      </c>
      <c r="V1465">
        <v>0</v>
      </c>
      <c r="W1465">
        <v>1153</v>
      </c>
      <c r="X1465">
        <v>390</v>
      </c>
      <c r="Y1465">
        <v>0</v>
      </c>
      <c r="Z1465">
        <v>205</v>
      </c>
    </row>
    <row r="1466" spans="1:26" x14ac:dyDescent="0.35">
      <c r="A1466">
        <v>2082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2</v>
      </c>
      <c r="H1466">
        <v>2</v>
      </c>
      <c r="I1466">
        <v>2</v>
      </c>
      <c r="J1466">
        <v>2</v>
      </c>
      <c r="K1466">
        <v>319</v>
      </c>
      <c r="L1466">
        <v>319</v>
      </c>
      <c r="M1466">
        <v>319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463</v>
      </c>
      <c r="V1466">
        <v>195</v>
      </c>
      <c r="W1466">
        <v>5724</v>
      </c>
      <c r="X1466">
        <v>0</v>
      </c>
      <c r="Y1466">
        <v>0</v>
      </c>
      <c r="Z1466">
        <v>0</v>
      </c>
    </row>
    <row r="1467" spans="1:26" x14ac:dyDescent="0.35">
      <c r="A1467">
        <v>2083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J1467">
        <v>408</v>
      </c>
      <c r="K1467">
        <v>408</v>
      </c>
      <c r="L1467">
        <v>408</v>
      </c>
      <c r="M1467">
        <v>408</v>
      </c>
      <c r="N1467">
        <v>408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110</v>
      </c>
      <c r="V1467">
        <v>362</v>
      </c>
      <c r="W1467">
        <v>213</v>
      </c>
      <c r="X1467">
        <v>80</v>
      </c>
      <c r="Y1467">
        <v>652</v>
      </c>
      <c r="Z1467">
        <v>0</v>
      </c>
    </row>
    <row r="1468" spans="1:26" x14ac:dyDescent="0.35">
      <c r="A1468">
        <v>2084</v>
      </c>
      <c r="B1468" t="s">
        <v>631</v>
      </c>
      <c r="C1468">
        <v>0</v>
      </c>
      <c r="D1468">
        <v>0</v>
      </c>
      <c r="E1468">
        <v>0</v>
      </c>
      <c r="F1468">
        <v>0</v>
      </c>
      <c r="G1468">
        <v>0</v>
      </c>
      <c r="H1468">
        <v>0</v>
      </c>
      <c r="I1468">
        <v>0</v>
      </c>
      <c r="J1468">
        <v>726</v>
      </c>
      <c r="K1468">
        <v>726</v>
      </c>
      <c r="L1468">
        <v>726</v>
      </c>
      <c r="M1468">
        <v>726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50</v>
      </c>
      <c r="U1468">
        <v>883</v>
      </c>
      <c r="V1468">
        <v>349</v>
      </c>
      <c r="W1468">
        <v>410</v>
      </c>
      <c r="X1468">
        <v>264</v>
      </c>
      <c r="Y1468">
        <v>0</v>
      </c>
      <c r="Z1468">
        <v>0</v>
      </c>
    </row>
    <row r="1469" spans="1:26" x14ac:dyDescent="0.35">
      <c r="A1469">
        <v>2085</v>
      </c>
      <c r="B1469" t="s">
        <v>631</v>
      </c>
      <c r="C1469">
        <v>0</v>
      </c>
      <c r="D1469">
        <v>0</v>
      </c>
      <c r="E1469">
        <v>0</v>
      </c>
      <c r="F1469">
        <v>0</v>
      </c>
      <c r="G1469">
        <v>1</v>
      </c>
      <c r="H1469">
        <v>1</v>
      </c>
      <c r="I1469">
        <v>1</v>
      </c>
      <c r="J1469">
        <v>1</v>
      </c>
      <c r="K1469">
        <v>296</v>
      </c>
      <c r="L1469">
        <v>296</v>
      </c>
      <c r="M1469">
        <v>296</v>
      </c>
      <c r="N1469">
        <v>296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38</v>
      </c>
      <c r="V1469">
        <v>350</v>
      </c>
      <c r="W1469">
        <v>587</v>
      </c>
      <c r="X1469">
        <v>417</v>
      </c>
      <c r="Y1469">
        <v>893</v>
      </c>
      <c r="Z1469">
        <v>42</v>
      </c>
    </row>
    <row r="1470" spans="1:26" x14ac:dyDescent="0.35">
      <c r="A1470">
        <v>2086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686</v>
      </c>
      <c r="T1470">
        <v>0</v>
      </c>
      <c r="U1470">
        <v>10179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35">
      <c r="A1471">
        <v>2087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5997</v>
      </c>
      <c r="V1471">
        <v>3281</v>
      </c>
      <c r="W1471">
        <v>3965</v>
      </c>
      <c r="X1471">
        <v>747</v>
      </c>
      <c r="Y1471">
        <v>0</v>
      </c>
      <c r="Z1471">
        <v>0</v>
      </c>
    </row>
    <row r="1472" spans="1:26" x14ac:dyDescent="0.35">
      <c r="A1472">
        <v>2088</v>
      </c>
      <c r="B1472" t="s">
        <v>998</v>
      </c>
      <c r="C1472">
        <v>10000</v>
      </c>
      <c r="D1472">
        <v>10000</v>
      </c>
      <c r="E1472">
        <v>10000</v>
      </c>
      <c r="F1472">
        <v>10000</v>
      </c>
      <c r="G1472">
        <v>10000</v>
      </c>
      <c r="H1472">
        <v>10000</v>
      </c>
      <c r="I1472">
        <v>10000</v>
      </c>
      <c r="J1472">
        <v>10000</v>
      </c>
      <c r="K1472">
        <v>10000</v>
      </c>
      <c r="L1472">
        <v>10000</v>
      </c>
      <c r="M1472">
        <v>10000</v>
      </c>
      <c r="N1472">
        <v>10000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0</v>
      </c>
      <c r="U1472">
        <v>2865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2089</v>
      </c>
      <c r="B1473" t="s">
        <v>998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3806</v>
      </c>
      <c r="U1473">
        <v>16730</v>
      </c>
      <c r="V1473">
        <v>545</v>
      </c>
      <c r="W1473">
        <v>0</v>
      </c>
      <c r="X1473">
        <v>1545</v>
      </c>
      <c r="Y1473">
        <v>0</v>
      </c>
      <c r="Z1473">
        <v>0</v>
      </c>
    </row>
    <row r="1474" spans="1:26" x14ac:dyDescent="0.35">
      <c r="A1474">
        <v>2090</v>
      </c>
      <c r="B1474" t="s">
        <v>998</v>
      </c>
      <c r="C1474">
        <v>8500</v>
      </c>
      <c r="D1474">
        <v>8500</v>
      </c>
      <c r="E1474">
        <v>8500</v>
      </c>
      <c r="F1474">
        <v>8500</v>
      </c>
      <c r="G1474">
        <v>8500</v>
      </c>
      <c r="H1474">
        <v>8500</v>
      </c>
      <c r="I1474">
        <v>8500</v>
      </c>
      <c r="J1474">
        <v>8500</v>
      </c>
      <c r="K1474">
        <v>8500</v>
      </c>
      <c r="L1474">
        <v>8500</v>
      </c>
      <c r="M1474">
        <v>8500</v>
      </c>
      <c r="N1474">
        <v>8500</v>
      </c>
      <c r="O1474">
        <v>0</v>
      </c>
      <c r="P1474">
        <v>0</v>
      </c>
      <c r="Q1474">
        <v>0</v>
      </c>
      <c r="R1474">
        <v>0</v>
      </c>
      <c r="S1474">
        <v>180</v>
      </c>
      <c r="T1474">
        <v>163</v>
      </c>
      <c r="U1474">
        <v>0</v>
      </c>
      <c r="V1474">
        <v>1665</v>
      </c>
      <c r="W1474">
        <v>550</v>
      </c>
      <c r="X1474">
        <v>0</v>
      </c>
      <c r="Y1474">
        <v>2424</v>
      </c>
      <c r="Z1474">
        <v>1014</v>
      </c>
    </row>
    <row r="1475" spans="1:26" x14ac:dyDescent="0.35">
      <c r="A1475">
        <v>2091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972</v>
      </c>
      <c r="T1475">
        <v>0</v>
      </c>
      <c r="U1475">
        <v>3035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2092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286</v>
      </c>
      <c r="T1476">
        <v>0</v>
      </c>
      <c r="U1476">
        <v>2802</v>
      </c>
      <c r="V1476">
        <v>50</v>
      </c>
      <c r="W1476">
        <v>329</v>
      </c>
      <c r="X1476">
        <v>0</v>
      </c>
      <c r="Y1476">
        <v>0</v>
      </c>
      <c r="Z1476">
        <v>0</v>
      </c>
    </row>
    <row r="1477" spans="1:26" x14ac:dyDescent="0.35">
      <c r="A1477">
        <v>2093</v>
      </c>
      <c r="B1477" t="s">
        <v>999</v>
      </c>
      <c r="C1477">
        <v>10000</v>
      </c>
      <c r="D1477">
        <v>10000</v>
      </c>
      <c r="E1477">
        <v>10000</v>
      </c>
      <c r="F1477">
        <v>10000</v>
      </c>
      <c r="G1477">
        <v>10000</v>
      </c>
      <c r="H1477">
        <v>10000</v>
      </c>
      <c r="I1477">
        <v>10000</v>
      </c>
      <c r="J1477">
        <v>10000</v>
      </c>
      <c r="K1477">
        <v>10000</v>
      </c>
      <c r="L1477">
        <v>10000</v>
      </c>
      <c r="M1477">
        <v>10000</v>
      </c>
      <c r="N1477">
        <v>10000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930</v>
      </c>
      <c r="V1477">
        <v>-630</v>
      </c>
      <c r="W1477">
        <v>1600</v>
      </c>
      <c r="X1477">
        <v>453</v>
      </c>
      <c r="Y1477">
        <v>0</v>
      </c>
      <c r="Z1477">
        <v>0</v>
      </c>
    </row>
    <row r="1478" spans="1:26" x14ac:dyDescent="0.35">
      <c r="A1478">
        <v>2094</v>
      </c>
      <c r="B1478" t="s">
        <v>999</v>
      </c>
      <c r="C1478">
        <v>10000</v>
      </c>
      <c r="D1478">
        <v>10000</v>
      </c>
      <c r="E1478">
        <v>10000</v>
      </c>
      <c r="F1478">
        <v>10000</v>
      </c>
      <c r="G1478">
        <v>10000</v>
      </c>
      <c r="H1478">
        <v>10000</v>
      </c>
      <c r="I1478">
        <v>10000</v>
      </c>
      <c r="J1478">
        <v>10000</v>
      </c>
      <c r="K1478">
        <v>10000</v>
      </c>
      <c r="L1478">
        <v>10000</v>
      </c>
      <c r="M1478">
        <v>10000</v>
      </c>
      <c r="N1478">
        <v>10000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977</v>
      </c>
      <c r="U1478">
        <v>10049</v>
      </c>
      <c r="V1478">
        <v>6143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2095</v>
      </c>
      <c r="B1479" t="s">
        <v>999</v>
      </c>
      <c r="C1479">
        <v>8500</v>
      </c>
      <c r="D1479">
        <v>8500</v>
      </c>
      <c r="E1479">
        <v>8500</v>
      </c>
      <c r="F1479">
        <v>8500</v>
      </c>
      <c r="G1479">
        <v>8500</v>
      </c>
      <c r="H1479">
        <v>8500</v>
      </c>
      <c r="I1479">
        <v>8500</v>
      </c>
      <c r="J1479">
        <v>8500</v>
      </c>
      <c r="K1479">
        <v>8500</v>
      </c>
      <c r="L1479">
        <v>8500</v>
      </c>
      <c r="M1479">
        <v>8500</v>
      </c>
      <c r="N1479">
        <v>8500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190</v>
      </c>
      <c r="W1479">
        <v>3984</v>
      </c>
      <c r="X1479">
        <v>602</v>
      </c>
      <c r="Y1479">
        <v>0</v>
      </c>
      <c r="Z1479">
        <v>0</v>
      </c>
    </row>
    <row r="1480" spans="1:26" x14ac:dyDescent="0.35">
      <c r="A1480">
        <v>2096</v>
      </c>
      <c r="B1480" t="s">
        <v>755</v>
      </c>
      <c r="C1480">
        <v>1650</v>
      </c>
      <c r="D1480">
        <v>1650</v>
      </c>
      <c r="E1480">
        <v>1650</v>
      </c>
      <c r="F1480">
        <v>1650</v>
      </c>
      <c r="G1480">
        <v>1650</v>
      </c>
      <c r="H1480">
        <v>1650</v>
      </c>
      <c r="I1480">
        <v>1650</v>
      </c>
      <c r="J1480">
        <v>1650</v>
      </c>
      <c r="K1480">
        <v>1650</v>
      </c>
      <c r="L1480">
        <v>1650</v>
      </c>
      <c r="M1480">
        <v>1650</v>
      </c>
      <c r="N1480">
        <v>1650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2097</v>
      </c>
      <c r="B1481" t="s">
        <v>631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2098</v>
      </c>
      <c r="B1482" t="s">
        <v>998</v>
      </c>
      <c r="C1482">
        <v>10000</v>
      </c>
      <c r="D1482">
        <v>10000</v>
      </c>
      <c r="E1482">
        <v>10000</v>
      </c>
      <c r="F1482">
        <v>10000</v>
      </c>
      <c r="G1482">
        <v>10000</v>
      </c>
      <c r="H1482">
        <v>10000</v>
      </c>
      <c r="I1482">
        <v>10000</v>
      </c>
      <c r="J1482">
        <v>10000</v>
      </c>
      <c r="K1482">
        <v>10000</v>
      </c>
      <c r="L1482">
        <v>10000</v>
      </c>
      <c r="M1482">
        <v>10000</v>
      </c>
      <c r="N1482">
        <v>10000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13332</v>
      </c>
      <c r="X1482">
        <v>0</v>
      </c>
      <c r="Y1482">
        <v>0</v>
      </c>
      <c r="Z1482">
        <v>0</v>
      </c>
    </row>
    <row r="1483" spans="1:26" x14ac:dyDescent="0.35">
      <c r="A1483">
        <v>2099</v>
      </c>
      <c r="B1483" t="s">
        <v>999</v>
      </c>
      <c r="C1483">
        <v>10000</v>
      </c>
      <c r="D1483">
        <v>10000</v>
      </c>
      <c r="E1483">
        <v>10000</v>
      </c>
      <c r="F1483">
        <v>10000</v>
      </c>
      <c r="G1483">
        <v>10000</v>
      </c>
      <c r="H1483">
        <v>10000</v>
      </c>
      <c r="I1483">
        <v>10000</v>
      </c>
      <c r="J1483">
        <v>10000</v>
      </c>
      <c r="K1483">
        <v>10000</v>
      </c>
      <c r="L1483">
        <v>10000</v>
      </c>
      <c r="M1483">
        <v>10000</v>
      </c>
      <c r="N1483">
        <v>10000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13797</v>
      </c>
      <c r="X1483">
        <v>760</v>
      </c>
      <c r="Y1483">
        <v>0</v>
      </c>
      <c r="Z1483">
        <v>0</v>
      </c>
    </row>
    <row r="1484" spans="1:26" x14ac:dyDescent="0.35">
      <c r="A1484">
        <v>2100</v>
      </c>
      <c r="B1484" t="s">
        <v>589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7</v>
      </c>
      <c r="K1484">
        <v>7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14</v>
      </c>
      <c r="W1484">
        <v>7</v>
      </c>
      <c r="X1484">
        <v>0</v>
      </c>
      <c r="Y1484">
        <v>0</v>
      </c>
      <c r="Z1484">
        <v>0</v>
      </c>
    </row>
    <row r="1485" spans="1:26" x14ac:dyDescent="0.35">
      <c r="A1485">
        <v>2101</v>
      </c>
      <c r="B1485" t="s">
        <v>591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121</v>
      </c>
      <c r="K1485">
        <v>127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84</v>
      </c>
      <c r="W1485">
        <v>106</v>
      </c>
      <c r="X1485">
        <v>0</v>
      </c>
      <c r="Y1485">
        <v>0</v>
      </c>
      <c r="Z1485">
        <v>0</v>
      </c>
    </row>
    <row r="1486" spans="1:26" x14ac:dyDescent="0.35">
      <c r="A1486">
        <v>2102</v>
      </c>
      <c r="B1486" t="s">
        <v>1034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50</v>
      </c>
      <c r="K1486">
        <v>50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42</v>
      </c>
      <c r="W1486">
        <v>47</v>
      </c>
      <c r="X1486">
        <v>0</v>
      </c>
      <c r="Y1486">
        <v>0</v>
      </c>
      <c r="Z1486">
        <v>0</v>
      </c>
    </row>
    <row r="1487" spans="1:26" x14ac:dyDescent="0.35">
      <c r="A1487">
        <v>2103</v>
      </c>
      <c r="B1487" t="s">
        <v>1035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12</v>
      </c>
      <c r="K1487">
        <v>12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10</v>
      </c>
      <c r="W1487">
        <v>20</v>
      </c>
      <c r="X1487">
        <v>0</v>
      </c>
      <c r="Y1487">
        <v>0</v>
      </c>
      <c r="Z1487">
        <v>0</v>
      </c>
    </row>
    <row r="1488" spans="1:26" x14ac:dyDescent="0.35">
      <c r="A1488">
        <v>2104</v>
      </c>
      <c r="B1488" t="s">
        <v>1036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3</v>
      </c>
      <c r="K1488">
        <v>3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7</v>
      </c>
      <c r="W1488">
        <v>4</v>
      </c>
      <c r="X1488">
        <v>0</v>
      </c>
      <c r="Y1488">
        <v>0</v>
      </c>
      <c r="Z1488">
        <v>0</v>
      </c>
    </row>
    <row r="1489" spans="1:26" x14ac:dyDescent="0.35">
      <c r="A1489">
        <v>2105</v>
      </c>
      <c r="B1489" t="s">
        <v>1037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20</v>
      </c>
      <c r="K1489">
        <v>21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7</v>
      </c>
      <c r="W1489">
        <v>10</v>
      </c>
      <c r="X1489">
        <v>0</v>
      </c>
      <c r="Y1489">
        <v>0</v>
      </c>
      <c r="Z1489">
        <v>0</v>
      </c>
    </row>
    <row r="1490" spans="1:26" x14ac:dyDescent="0.35">
      <c r="A1490">
        <v>2106</v>
      </c>
      <c r="B1490" t="s">
        <v>589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4</v>
      </c>
      <c r="L1490">
        <v>4</v>
      </c>
      <c r="M1490">
        <v>4</v>
      </c>
      <c r="N1490">
        <v>4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2</v>
      </c>
      <c r="X1490">
        <v>2</v>
      </c>
      <c r="Y1490">
        <v>2</v>
      </c>
      <c r="Z1490">
        <v>2</v>
      </c>
    </row>
    <row r="1491" spans="1:26" x14ac:dyDescent="0.35">
      <c r="A1491">
        <v>2107</v>
      </c>
      <c r="B1491" t="s">
        <v>591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101</v>
      </c>
      <c r="L1491">
        <v>112</v>
      </c>
      <c r="M1491">
        <v>97</v>
      </c>
      <c r="N1491">
        <v>107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104</v>
      </c>
      <c r="X1491">
        <v>148</v>
      </c>
      <c r="Y1491">
        <v>135</v>
      </c>
      <c r="Z1491">
        <v>76</v>
      </c>
    </row>
    <row r="1492" spans="1:26" x14ac:dyDescent="0.35">
      <c r="A1492">
        <v>2108</v>
      </c>
      <c r="B1492" t="s">
        <v>1034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40</v>
      </c>
      <c r="L1492">
        <v>40</v>
      </c>
      <c r="M1492">
        <v>40</v>
      </c>
      <c r="N1492">
        <v>40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9</v>
      </c>
      <c r="X1492">
        <v>9</v>
      </c>
      <c r="Y1492">
        <v>5</v>
      </c>
      <c r="Z1492">
        <v>6</v>
      </c>
    </row>
    <row r="1493" spans="1:26" x14ac:dyDescent="0.35">
      <c r="A1493">
        <v>2109</v>
      </c>
      <c r="B1493" t="s">
        <v>1035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7</v>
      </c>
      <c r="L1493">
        <v>7</v>
      </c>
      <c r="M1493">
        <v>7</v>
      </c>
      <c r="N1493">
        <v>7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1</v>
      </c>
      <c r="X1493">
        <v>0</v>
      </c>
      <c r="Y1493">
        <v>0</v>
      </c>
      <c r="Z1493">
        <v>1</v>
      </c>
    </row>
    <row r="1494" spans="1:26" x14ac:dyDescent="0.35">
      <c r="A1494">
        <v>2110</v>
      </c>
      <c r="B1494" t="s">
        <v>1036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1</v>
      </c>
      <c r="L1494">
        <v>2</v>
      </c>
      <c r="M1494">
        <v>2</v>
      </c>
      <c r="N1494">
        <v>2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6</v>
      </c>
      <c r="X1494">
        <v>5</v>
      </c>
      <c r="Y1494">
        <v>6</v>
      </c>
      <c r="Z1494">
        <v>4</v>
      </c>
    </row>
    <row r="1495" spans="1:26" x14ac:dyDescent="0.35">
      <c r="A1495">
        <v>2111</v>
      </c>
      <c r="B1495" t="s">
        <v>1037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10</v>
      </c>
      <c r="L1495">
        <v>22</v>
      </c>
      <c r="M1495">
        <v>19</v>
      </c>
      <c r="N1495">
        <v>21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19</v>
      </c>
      <c r="X1495">
        <v>45</v>
      </c>
      <c r="Y1495">
        <v>21</v>
      </c>
      <c r="Z1495">
        <v>23</v>
      </c>
    </row>
    <row r="1496" spans="1:26" x14ac:dyDescent="0.35">
      <c r="A1496">
        <v>2112</v>
      </c>
      <c r="B1496" t="s">
        <v>589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9</v>
      </c>
      <c r="L1496">
        <v>9</v>
      </c>
      <c r="M1496">
        <v>9</v>
      </c>
      <c r="N1496">
        <v>9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12</v>
      </c>
      <c r="X1496">
        <v>13</v>
      </c>
      <c r="Y1496">
        <v>17</v>
      </c>
      <c r="Z1496">
        <v>15</v>
      </c>
    </row>
    <row r="1497" spans="1:26" x14ac:dyDescent="0.35">
      <c r="A1497">
        <v>2113</v>
      </c>
      <c r="B1497" t="s">
        <v>591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580</v>
      </c>
      <c r="L1497">
        <v>607</v>
      </c>
      <c r="M1497">
        <v>524</v>
      </c>
      <c r="N1497">
        <v>580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530</v>
      </c>
      <c r="X1497">
        <v>505</v>
      </c>
      <c r="Y1497">
        <v>427</v>
      </c>
      <c r="Z1497">
        <v>537</v>
      </c>
    </row>
    <row r="1498" spans="1:26" x14ac:dyDescent="0.35">
      <c r="A1498">
        <v>2114</v>
      </c>
      <c r="B1498" t="s">
        <v>1034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80</v>
      </c>
      <c r="L1498">
        <v>80</v>
      </c>
      <c r="M1498">
        <v>80</v>
      </c>
      <c r="N1498">
        <v>80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40</v>
      </c>
      <c r="X1498">
        <v>24</v>
      </c>
      <c r="Y1498">
        <v>51</v>
      </c>
      <c r="Z1498">
        <v>62</v>
      </c>
    </row>
    <row r="1499" spans="1:26" x14ac:dyDescent="0.35">
      <c r="A1499">
        <v>2115</v>
      </c>
      <c r="B1499" t="s">
        <v>1035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15</v>
      </c>
      <c r="L1499">
        <v>15</v>
      </c>
      <c r="M1499">
        <v>15</v>
      </c>
      <c r="N1499">
        <v>15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5</v>
      </c>
      <c r="X1499">
        <v>0</v>
      </c>
      <c r="Y1499">
        <v>4</v>
      </c>
      <c r="Z1499">
        <v>9</v>
      </c>
    </row>
    <row r="1500" spans="1:26" x14ac:dyDescent="0.35">
      <c r="A1500">
        <v>2116</v>
      </c>
      <c r="B1500" t="s">
        <v>1036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2</v>
      </c>
      <c r="L1500">
        <v>2</v>
      </c>
      <c r="M1500">
        <v>2</v>
      </c>
      <c r="N1500">
        <v>2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2</v>
      </c>
      <c r="X1500">
        <v>3</v>
      </c>
      <c r="Y1500">
        <v>3</v>
      </c>
      <c r="Z1500">
        <v>2</v>
      </c>
    </row>
    <row r="1501" spans="1:26" x14ac:dyDescent="0.35">
      <c r="A1501">
        <v>2117</v>
      </c>
      <c r="B1501" t="s">
        <v>1037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73</v>
      </c>
      <c r="L1501">
        <v>76</v>
      </c>
      <c r="M1501">
        <v>66</v>
      </c>
      <c r="N1501">
        <v>73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67</v>
      </c>
      <c r="X1501">
        <v>134</v>
      </c>
      <c r="Y1501">
        <v>76</v>
      </c>
      <c r="Z1501">
        <v>70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55B76-45EE-419D-81E1-2693D677FEC0}">
  <dimension ref="A1:Z886"/>
  <sheetViews>
    <sheetView workbookViewId="0">
      <selection sqref="A1:Z876"/>
    </sheetView>
  </sheetViews>
  <sheetFormatPr baseColWidth="10" defaultRowHeight="14.5" x14ac:dyDescent="0.35"/>
  <cols>
    <col min="1" max="1" width="15.81640625" bestFit="1" customWidth="1"/>
    <col min="2" max="2" width="78.81640625" bestFit="1" customWidth="1"/>
    <col min="3" max="3" width="11.54296875" bestFit="1" customWidth="1"/>
    <col min="4" max="4" width="11.1796875" bestFit="1" customWidth="1"/>
    <col min="5" max="5" width="11.81640625" bestFit="1" customWidth="1"/>
    <col min="6" max="6" width="11.26953125" bestFit="1" customWidth="1"/>
    <col min="7" max="7" width="12" bestFit="1" customWidth="1"/>
    <col min="8" max="8" width="11.1796875" bestFit="1" customWidth="1"/>
    <col min="9" max="9" width="10.54296875" bestFit="1" customWidth="1"/>
    <col min="10" max="10" width="11.453125" bestFit="1" customWidth="1"/>
    <col min="11" max="11" width="11.36328125" bestFit="1" customWidth="1"/>
    <col min="12" max="12" width="11.08984375" bestFit="1" customWidth="1"/>
    <col min="13" max="13" width="11.54296875" bestFit="1" customWidth="1"/>
    <col min="14" max="14" width="10.81640625" bestFit="1" customWidth="1"/>
    <col min="15" max="15" width="10.36328125" bestFit="1" customWidth="1"/>
    <col min="16" max="16" width="10" bestFit="1" customWidth="1"/>
    <col min="17" max="17" width="10.6328125" bestFit="1" customWidth="1"/>
    <col min="18" max="18" width="10.08984375" bestFit="1" customWidth="1"/>
    <col min="19" max="19" width="10.81640625" bestFit="1" customWidth="1"/>
    <col min="20" max="20" width="10" bestFit="1" customWidth="1"/>
    <col min="21" max="21" width="9.36328125" bestFit="1" customWidth="1"/>
    <col min="22" max="22" width="10.26953125" bestFit="1" customWidth="1"/>
    <col min="23" max="23" width="10.1796875" bestFit="1" customWidth="1"/>
    <col min="24" max="24" width="9.90625" bestFit="1" customWidth="1"/>
    <col min="25" max="25" width="10.36328125" bestFit="1" customWidth="1"/>
    <col min="26" max="26" width="9.6328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3338</v>
      </c>
      <c r="D2">
        <v>3338</v>
      </c>
      <c r="E2">
        <v>3338</v>
      </c>
      <c r="F2">
        <v>3338</v>
      </c>
      <c r="G2">
        <v>3338</v>
      </c>
      <c r="H2">
        <v>3342</v>
      </c>
      <c r="I2">
        <v>3338</v>
      </c>
      <c r="J2">
        <v>3338</v>
      </c>
      <c r="K2">
        <v>3338</v>
      </c>
      <c r="L2">
        <v>3342</v>
      </c>
      <c r="M2">
        <v>3342</v>
      </c>
      <c r="N2">
        <v>3342</v>
      </c>
      <c r="O2">
        <v>900</v>
      </c>
      <c r="P2">
        <v>840</v>
      </c>
      <c r="Q2">
        <v>642</v>
      </c>
      <c r="R2">
        <v>2476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</row>
    <row r="3" spans="1:26" x14ac:dyDescent="0.35">
      <c r="A3">
        <v>2</v>
      </c>
      <c r="B3" t="s">
        <v>301</v>
      </c>
      <c r="C3">
        <v>1637</v>
      </c>
      <c r="D3">
        <v>1228</v>
      </c>
      <c r="E3">
        <v>1228</v>
      </c>
      <c r="F3">
        <v>2046</v>
      </c>
      <c r="G3">
        <v>2865</v>
      </c>
      <c r="H3">
        <v>3683</v>
      </c>
      <c r="I3">
        <v>4911</v>
      </c>
      <c r="J3">
        <v>3683</v>
      </c>
      <c r="K3">
        <v>3274</v>
      </c>
      <c r="L3">
        <v>7366</v>
      </c>
      <c r="M3">
        <v>6547</v>
      </c>
      <c r="N3">
        <v>2455</v>
      </c>
      <c r="O3">
        <v>6452</v>
      </c>
      <c r="P3">
        <v>1648</v>
      </c>
      <c r="Q3">
        <v>2240</v>
      </c>
      <c r="R3">
        <v>2492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</row>
    <row r="4" spans="1:26" x14ac:dyDescent="0.35">
      <c r="A4">
        <v>3</v>
      </c>
      <c r="B4" t="s">
        <v>302</v>
      </c>
      <c r="C4">
        <v>1701</v>
      </c>
      <c r="D4">
        <v>2110</v>
      </c>
      <c r="E4">
        <v>2110</v>
      </c>
      <c r="F4">
        <v>1292</v>
      </c>
      <c r="G4">
        <v>473</v>
      </c>
      <c r="H4">
        <v>-341</v>
      </c>
      <c r="I4">
        <v>-1573</v>
      </c>
      <c r="J4">
        <v>-345</v>
      </c>
      <c r="K4">
        <v>64</v>
      </c>
      <c r="L4">
        <v>-4024</v>
      </c>
      <c r="M4">
        <v>-3205</v>
      </c>
      <c r="N4">
        <v>887</v>
      </c>
      <c r="O4">
        <v>-5551</v>
      </c>
      <c r="P4">
        <v>-808</v>
      </c>
      <c r="Q4">
        <v>-1598</v>
      </c>
      <c r="R4">
        <v>-16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</row>
    <row r="5" spans="1:26" x14ac:dyDescent="0.35">
      <c r="A5">
        <v>4</v>
      </c>
      <c r="B5" t="s">
        <v>303</v>
      </c>
      <c r="C5">
        <v>323</v>
      </c>
      <c r="D5">
        <v>323</v>
      </c>
      <c r="E5">
        <v>323</v>
      </c>
      <c r="F5">
        <v>323</v>
      </c>
      <c r="G5">
        <v>323</v>
      </c>
      <c r="H5">
        <v>324</v>
      </c>
      <c r="I5">
        <v>323</v>
      </c>
      <c r="J5">
        <v>323</v>
      </c>
      <c r="K5">
        <v>323</v>
      </c>
      <c r="L5">
        <v>324</v>
      </c>
      <c r="M5">
        <v>324</v>
      </c>
      <c r="N5">
        <v>324</v>
      </c>
      <c r="O5">
        <v>0</v>
      </c>
      <c r="P5">
        <v>0</v>
      </c>
      <c r="Q5">
        <v>200</v>
      </c>
      <c r="R5">
        <v>37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35">
      <c r="A6">
        <v>5</v>
      </c>
      <c r="B6" t="s">
        <v>304</v>
      </c>
      <c r="C6">
        <v>167</v>
      </c>
      <c r="D6">
        <v>167</v>
      </c>
      <c r="E6">
        <v>293</v>
      </c>
      <c r="F6">
        <v>335</v>
      </c>
      <c r="G6">
        <v>377</v>
      </c>
      <c r="H6">
        <v>377</v>
      </c>
      <c r="I6">
        <v>335</v>
      </c>
      <c r="J6">
        <v>293</v>
      </c>
      <c r="K6">
        <v>377</v>
      </c>
      <c r="L6">
        <v>377</v>
      </c>
      <c r="M6">
        <v>460</v>
      </c>
      <c r="N6">
        <v>628</v>
      </c>
      <c r="O6">
        <v>142</v>
      </c>
      <c r="P6">
        <v>912</v>
      </c>
      <c r="Q6">
        <v>1975</v>
      </c>
      <c r="R6">
        <v>1129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35">
      <c r="A7">
        <v>6</v>
      </c>
      <c r="B7" t="s">
        <v>305</v>
      </c>
      <c r="C7">
        <v>156</v>
      </c>
      <c r="D7">
        <v>156</v>
      </c>
      <c r="E7">
        <v>30</v>
      </c>
      <c r="F7">
        <v>-12</v>
      </c>
      <c r="G7">
        <v>-54</v>
      </c>
      <c r="H7">
        <v>-53</v>
      </c>
      <c r="I7">
        <v>-12</v>
      </c>
      <c r="J7">
        <v>30</v>
      </c>
      <c r="K7">
        <v>-54</v>
      </c>
      <c r="L7">
        <v>-53</v>
      </c>
      <c r="M7">
        <v>-136</v>
      </c>
      <c r="N7">
        <v>-304</v>
      </c>
      <c r="O7">
        <v>-142</v>
      </c>
      <c r="P7">
        <v>-912</v>
      </c>
      <c r="Q7">
        <v>-1775</v>
      </c>
      <c r="R7">
        <v>-1092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35">
      <c r="A8">
        <v>7</v>
      </c>
      <c r="B8" t="s">
        <v>306</v>
      </c>
      <c r="C8">
        <v>1353</v>
      </c>
      <c r="D8">
        <v>1353</v>
      </c>
      <c r="E8">
        <v>1353</v>
      </c>
      <c r="F8">
        <v>1353</v>
      </c>
      <c r="G8">
        <v>1353</v>
      </c>
      <c r="H8">
        <v>1354</v>
      </c>
      <c r="I8">
        <v>1353</v>
      </c>
      <c r="J8">
        <v>1353</v>
      </c>
      <c r="K8">
        <v>1353</v>
      </c>
      <c r="L8">
        <v>1354</v>
      </c>
      <c r="M8">
        <v>1354</v>
      </c>
      <c r="N8">
        <v>1354</v>
      </c>
      <c r="O8">
        <v>499</v>
      </c>
      <c r="P8">
        <v>955</v>
      </c>
      <c r="Q8">
        <v>264</v>
      </c>
      <c r="R8">
        <v>107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35">
      <c r="A9">
        <v>8</v>
      </c>
      <c r="B9" t="s">
        <v>307</v>
      </c>
      <c r="C9">
        <v>376</v>
      </c>
      <c r="D9">
        <v>376</v>
      </c>
      <c r="E9">
        <v>657</v>
      </c>
      <c r="F9">
        <v>751</v>
      </c>
      <c r="G9">
        <v>845</v>
      </c>
      <c r="H9">
        <v>845</v>
      </c>
      <c r="I9">
        <v>751</v>
      </c>
      <c r="J9">
        <v>657</v>
      </c>
      <c r="K9">
        <v>845</v>
      </c>
      <c r="L9">
        <v>845</v>
      </c>
      <c r="M9">
        <v>1033</v>
      </c>
      <c r="N9">
        <v>1408</v>
      </c>
      <c r="O9">
        <v>1187</v>
      </c>
      <c r="P9">
        <v>815</v>
      </c>
      <c r="Q9">
        <v>2332</v>
      </c>
      <c r="R9">
        <v>225</v>
      </c>
      <c r="S9">
        <v>327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</row>
    <row r="10" spans="1:26" x14ac:dyDescent="0.35">
      <c r="A10">
        <v>9</v>
      </c>
      <c r="B10" t="s">
        <v>308</v>
      </c>
      <c r="C10">
        <v>977</v>
      </c>
      <c r="D10">
        <v>977</v>
      </c>
      <c r="E10">
        <v>696</v>
      </c>
      <c r="F10">
        <v>602</v>
      </c>
      <c r="G10">
        <v>508</v>
      </c>
      <c r="H10">
        <v>509</v>
      </c>
      <c r="I10">
        <v>602</v>
      </c>
      <c r="J10">
        <v>696</v>
      </c>
      <c r="K10">
        <v>508</v>
      </c>
      <c r="L10">
        <v>509</v>
      </c>
      <c r="M10">
        <v>321</v>
      </c>
      <c r="N10">
        <v>-54</v>
      </c>
      <c r="O10">
        <v>-688</v>
      </c>
      <c r="P10">
        <v>140</v>
      </c>
      <c r="Q10">
        <v>-2068</v>
      </c>
      <c r="R10">
        <v>-118</v>
      </c>
      <c r="S10">
        <v>-327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</row>
    <row r="11" spans="1:26" x14ac:dyDescent="0.35">
      <c r="A11">
        <v>10</v>
      </c>
      <c r="B11" t="s">
        <v>312</v>
      </c>
      <c r="C11">
        <v>16681</v>
      </c>
      <c r="D11">
        <v>16681</v>
      </c>
      <c r="E11">
        <v>16681</v>
      </c>
      <c r="F11">
        <v>16681</v>
      </c>
      <c r="G11">
        <v>16681</v>
      </c>
      <c r="H11">
        <v>16702</v>
      </c>
      <c r="I11">
        <v>16681</v>
      </c>
      <c r="J11">
        <v>16681</v>
      </c>
      <c r="K11">
        <v>16681</v>
      </c>
      <c r="L11">
        <v>16702</v>
      </c>
      <c r="M11">
        <v>16702</v>
      </c>
      <c r="N11">
        <v>16702</v>
      </c>
      <c r="O11">
        <v>3992</v>
      </c>
      <c r="P11">
        <v>6864</v>
      </c>
      <c r="Q11">
        <v>4767</v>
      </c>
      <c r="R11">
        <v>7294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</row>
    <row r="12" spans="1:26" x14ac:dyDescent="0.35">
      <c r="A12">
        <v>11</v>
      </c>
      <c r="B12" t="s">
        <v>313</v>
      </c>
      <c r="C12">
        <v>4026</v>
      </c>
      <c r="D12">
        <v>3584</v>
      </c>
      <c r="E12">
        <v>5276</v>
      </c>
      <c r="F12">
        <v>6857</v>
      </c>
      <c r="G12">
        <v>8174</v>
      </c>
      <c r="H12">
        <v>9058</v>
      </c>
      <c r="I12">
        <v>9689</v>
      </c>
      <c r="J12">
        <v>7962</v>
      </c>
      <c r="K12">
        <v>8616</v>
      </c>
      <c r="L12">
        <v>12972</v>
      </c>
      <c r="M12">
        <v>13315</v>
      </c>
      <c r="N12">
        <v>11117</v>
      </c>
      <c r="O12">
        <v>11371</v>
      </c>
      <c r="P12">
        <v>6950</v>
      </c>
      <c r="Q12">
        <v>12496</v>
      </c>
      <c r="R12">
        <v>12556</v>
      </c>
      <c r="S12">
        <v>848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</row>
    <row r="13" spans="1:26" x14ac:dyDescent="0.35">
      <c r="A13">
        <v>12</v>
      </c>
      <c r="B13" t="s">
        <v>314</v>
      </c>
      <c r="C13">
        <v>447825</v>
      </c>
      <c r="D13">
        <v>298815</v>
      </c>
      <c r="E13">
        <v>320244</v>
      </c>
      <c r="F13">
        <v>422519</v>
      </c>
      <c r="G13">
        <v>332781</v>
      </c>
      <c r="H13">
        <v>360214</v>
      </c>
      <c r="I13">
        <v>427043</v>
      </c>
      <c r="J13">
        <v>354673</v>
      </c>
      <c r="K13">
        <v>370541</v>
      </c>
      <c r="L13">
        <v>375650</v>
      </c>
      <c r="M13">
        <v>369874</v>
      </c>
      <c r="N13">
        <v>413886</v>
      </c>
      <c r="O13">
        <v>375365</v>
      </c>
      <c r="P13">
        <v>350030</v>
      </c>
      <c r="Q13">
        <v>322240</v>
      </c>
      <c r="R13">
        <v>351162</v>
      </c>
      <c r="S13">
        <v>239039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</row>
    <row r="14" spans="1:26" x14ac:dyDescent="0.35">
      <c r="A14">
        <v>13</v>
      </c>
      <c r="B14" t="s">
        <v>315</v>
      </c>
      <c r="C14">
        <v>88410</v>
      </c>
      <c r="D14">
        <v>57973</v>
      </c>
      <c r="E14">
        <v>76193</v>
      </c>
      <c r="F14">
        <v>69596</v>
      </c>
      <c r="G14">
        <v>64893</v>
      </c>
      <c r="H14">
        <v>73416</v>
      </c>
      <c r="I14">
        <v>57581</v>
      </c>
      <c r="J14">
        <v>64593</v>
      </c>
      <c r="K14">
        <v>70390</v>
      </c>
      <c r="L14">
        <v>57954</v>
      </c>
      <c r="M14">
        <v>59256</v>
      </c>
      <c r="N14">
        <v>77654</v>
      </c>
      <c r="O14">
        <v>72153</v>
      </c>
      <c r="P14">
        <v>42742</v>
      </c>
      <c r="Q14">
        <v>50028</v>
      </c>
      <c r="R14">
        <v>51735</v>
      </c>
      <c r="S14">
        <v>40001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14</v>
      </c>
      <c r="B15" t="s">
        <v>316</v>
      </c>
      <c r="C15">
        <v>139561</v>
      </c>
      <c r="D15">
        <v>118274</v>
      </c>
      <c r="E15">
        <v>112576</v>
      </c>
      <c r="F15">
        <v>126371</v>
      </c>
      <c r="G15">
        <v>120065</v>
      </c>
      <c r="H15">
        <v>128577</v>
      </c>
      <c r="I15">
        <v>122430</v>
      </c>
      <c r="J15">
        <v>122166</v>
      </c>
      <c r="K15">
        <v>128901</v>
      </c>
      <c r="L15">
        <v>130368</v>
      </c>
      <c r="M15">
        <v>126025</v>
      </c>
      <c r="N15">
        <v>142011</v>
      </c>
      <c r="O15">
        <v>123882</v>
      </c>
      <c r="P15">
        <v>131221</v>
      </c>
      <c r="Q15">
        <v>111649</v>
      </c>
      <c r="R15">
        <v>115851</v>
      </c>
      <c r="S15">
        <v>79707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5">
      <c r="A16">
        <v>15</v>
      </c>
      <c r="B16" t="s">
        <v>318</v>
      </c>
      <c r="C16">
        <v>19623</v>
      </c>
      <c r="D16">
        <v>71948</v>
      </c>
      <c r="E16">
        <v>71948</v>
      </c>
      <c r="F16">
        <v>52327</v>
      </c>
      <c r="G16">
        <v>71948</v>
      </c>
      <c r="H16">
        <v>52327</v>
      </c>
      <c r="I16">
        <v>45785</v>
      </c>
      <c r="J16">
        <v>58867</v>
      </c>
      <c r="K16">
        <v>52327</v>
      </c>
      <c r="L16">
        <v>52327</v>
      </c>
      <c r="M16">
        <v>52327</v>
      </c>
      <c r="N16">
        <v>52327</v>
      </c>
      <c r="O16">
        <v>2237</v>
      </c>
      <c r="P16">
        <v>30309</v>
      </c>
      <c r="Q16">
        <v>22095</v>
      </c>
      <c r="R16">
        <v>38117</v>
      </c>
      <c r="S16">
        <v>1450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16</v>
      </c>
      <c r="B17" t="s">
        <v>319</v>
      </c>
      <c r="C17">
        <v>41585</v>
      </c>
      <c r="D17">
        <v>152481</v>
      </c>
      <c r="E17">
        <v>152481</v>
      </c>
      <c r="F17">
        <v>110895</v>
      </c>
      <c r="G17">
        <v>152481</v>
      </c>
      <c r="H17">
        <v>110895</v>
      </c>
      <c r="I17">
        <v>97032</v>
      </c>
      <c r="J17">
        <v>124756</v>
      </c>
      <c r="K17">
        <v>110895</v>
      </c>
      <c r="L17">
        <v>110895</v>
      </c>
      <c r="M17">
        <v>110895</v>
      </c>
      <c r="N17">
        <v>110895</v>
      </c>
      <c r="O17">
        <v>63783</v>
      </c>
      <c r="P17">
        <v>65034</v>
      </c>
      <c r="Q17">
        <v>41986</v>
      </c>
      <c r="R17">
        <v>36439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981667</v>
      </c>
      <c r="D19">
        <v>1008797</v>
      </c>
      <c r="E19">
        <v>1051465</v>
      </c>
      <c r="F19">
        <v>1123474</v>
      </c>
      <c r="G19">
        <v>1088760</v>
      </c>
      <c r="H19">
        <v>1055728</v>
      </c>
      <c r="I19">
        <v>1096159</v>
      </c>
      <c r="J19">
        <v>1076355</v>
      </c>
      <c r="K19">
        <v>1092365</v>
      </c>
      <c r="L19">
        <v>1107666</v>
      </c>
      <c r="M19">
        <v>1086305</v>
      </c>
      <c r="N19">
        <v>1171279</v>
      </c>
      <c r="O19">
        <v>859679</v>
      </c>
      <c r="P19">
        <v>851616</v>
      </c>
      <c r="Q19">
        <v>759019</v>
      </c>
      <c r="R19">
        <v>856560</v>
      </c>
      <c r="S19">
        <v>508327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19</v>
      </c>
      <c r="B20" t="s">
        <v>323</v>
      </c>
      <c r="C20">
        <v>89977</v>
      </c>
      <c r="D20">
        <v>188933</v>
      </c>
      <c r="E20">
        <v>191828</v>
      </c>
      <c r="F20">
        <v>158798</v>
      </c>
      <c r="G20">
        <v>197285</v>
      </c>
      <c r="H20">
        <v>164144</v>
      </c>
      <c r="I20">
        <v>154988</v>
      </c>
      <c r="J20">
        <v>181759</v>
      </c>
      <c r="K20">
        <v>172495</v>
      </c>
      <c r="L20">
        <v>175168</v>
      </c>
      <c r="M20">
        <v>177506</v>
      </c>
      <c r="N20">
        <v>179176</v>
      </c>
      <c r="O20">
        <v>108036</v>
      </c>
      <c r="P20">
        <v>96052</v>
      </c>
      <c r="Q20">
        <v>86512</v>
      </c>
      <c r="R20">
        <v>125857</v>
      </c>
      <c r="S20">
        <v>2724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20</v>
      </c>
      <c r="B21" t="s">
        <v>324</v>
      </c>
      <c r="C21">
        <v>175383</v>
      </c>
      <c r="D21">
        <v>245599</v>
      </c>
      <c r="E21">
        <v>234796</v>
      </c>
      <c r="F21">
        <v>213263</v>
      </c>
      <c r="G21">
        <v>245724</v>
      </c>
      <c r="H21">
        <v>213891</v>
      </c>
      <c r="I21">
        <v>206249</v>
      </c>
      <c r="J21">
        <v>232079</v>
      </c>
      <c r="K21">
        <v>214200</v>
      </c>
      <c r="L21">
        <v>214221</v>
      </c>
      <c r="M21">
        <v>224352</v>
      </c>
      <c r="N21">
        <v>214359</v>
      </c>
      <c r="O21">
        <v>175902</v>
      </c>
      <c r="P21">
        <v>176940</v>
      </c>
      <c r="Q21">
        <v>172754</v>
      </c>
      <c r="R21">
        <v>198952</v>
      </c>
      <c r="S21">
        <v>8074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21</v>
      </c>
      <c r="B22" t="s">
        <v>325</v>
      </c>
      <c r="C22">
        <v>715827</v>
      </c>
      <c r="D22">
        <v>573792</v>
      </c>
      <c r="E22">
        <v>624368</v>
      </c>
      <c r="F22">
        <v>750940</v>
      </c>
      <c r="G22">
        <v>645278</v>
      </c>
      <c r="H22">
        <v>677220</v>
      </c>
      <c r="I22">
        <v>734449</v>
      </c>
      <c r="J22">
        <v>662044</v>
      </c>
      <c r="K22">
        <v>705197</v>
      </c>
      <c r="L22">
        <v>717804</v>
      </c>
      <c r="M22">
        <v>683974</v>
      </c>
      <c r="N22">
        <v>777271</v>
      </c>
      <c r="O22">
        <v>575741</v>
      </c>
      <c r="P22">
        <v>578624</v>
      </c>
      <c r="Q22">
        <v>499753</v>
      </c>
      <c r="R22">
        <v>531751</v>
      </c>
      <c r="S22">
        <v>497529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</row>
    <row r="23" spans="1:26" x14ac:dyDescent="0.35">
      <c r="A23">
        <v>22</v>
      </c>
      <c r="B23" t="s">
        <v>326</v>
      </c>
      <c r="C23">
        <v>341860</v>
      </c>
      <c r="D23">
        <v>377250</v>
      </c>
      <c r="E23">
        <v>346671</v>
      </c>
      <c r="F23">
        <v>364988</v>
      </c>
      <c r="G23">
        <v>356195</v>
      </c>
      <c r="H23">
        <v>367872</v>
      </c>
      <c r="I23">
        <v>351709</v>
      </c>
      <c r="J23">
        <v>372722</v>
      </c>
      <c r="K23">
        <v>366254</v>
      </c>
      <c r="L23">
        <v>368898</v>
      </c>
      <c r="M23">
        <v>354017</v>
      </c>
      <c r="N23">
        <v>367809</v>
      </c>
      <c r="O23">
        <v>302672</v>
      </c>
      <c r="P23">
        <v>330462</v>
      </c>
      <c r="Q23">
        <v>326137</v>
      </c>
      <c r="R23">
        <v>330350</v>
      </c>
      <c r="S23">
        <v>16741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23</v>
      </c>
      <c r="B24" t="s">
        <v>327</v>
      </c>
      <c r="C24">
        <v>59919</v>
      </c>
      <c r="D24">
        <v>63272</v>
      </c>
      <c r="E24">
        <v>63358</v>
      </c>
      <c r="F24">
        <v>61631</v>
      </c>
      <c r="G24">
        <v>61306</v>
      </c>
      <c r="H24">
        <v>63436</v>
      </c>
      <c r="I24">
        <v>61352</v>
      </c>
      <c r="J24">
        <v>53171</v>
      </c>
      <c r="K24">
        <v>55816</v>
      </c>
      <c r="L24">
        <v>59637</v>
      </c>
      <c r="M24">
        <v>60574</v>
      </c>
      <c r="N24">
        <v>64536</v>
      </c>
      <c r="O24">
        <v>53439</v>
      </c>
      <c r="P24">
        <v>56285</v>
      </c>
      <c r="Q24">
        <v>56052</v>
      </c>
      <c r="R24">
        <v>63154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24</v>
      </c>
      <c r="B25" t="s">
        <v>328</v>
      </c>
      <c r="C25">
        <v>215233</v>
      </c>
      <c r="D25">
        <v>201637</v>
      </c>
      <c r="E25">
        <v>208564</v>
      </c>
      <c r="F25">
        <v>195373</v>
      </c>
      <c r="G25">
        <v>205630</v>
      </c>
      <c r="H25">
        <v>207186</v>
      </c>
      <c r="I25">
        <v>213215</v>
      </c>
      <c r="J25">
        <v>217959</v>
      </c>
      <c r="K25">
        <v>216502</v>
      </c>
      <c r="L25">
        <v>207070</v>
      </c>
      <c r="M25">
        <v>213382</v>
      </c>
      <c r="N25">
        <v>201963</v>
      </c>
      <c r="O25">
        <v>192931</v>
      </c>
      <c r="P25">
        <v>184807</v>
      </c>
      <c r="Q25">
        <v>192604</v>
      </c>
      <c r="R25">
        <v>187885</v>
      </c>
      <c r="S25">
        <v>2467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25</v>
      </c>
      <c r="B26" t="s">
        <v>329</v>
      </c>
      <c r="C26">
        <v>617012</v>
      </c>
      <c r="D26">
        <v>642159</v>
      </c>
      <c r="E26">
        <v>618593</v>
      </c>
      <c r="F26">
        <v>621992</v>
      </c>
      <c r="G26">
        <v>623131</v>
      </c>
      <c r="H26">
        <v>638494</v>
      </c>
      <c r="I26">
        <v>626276</v>
      </c>
      <c r="J26">
        <v>643852</v>
      </c>
      <c r="K26">
        <v>638572</v>
      </c>
      <c r="L26">
        <v>635605</v>
      </c>
      <c r="M26">
        <v>627973</v>
      </c>
      <c r="N26">
        <v>634308</v>
      </c>
      <c r="O26">
        <v>549042</v>
      </c>
      <c r="P26">
        <v>571554</v>
      </c>
      <c r="Q26">
        <v>574793</v>
      </c>
      <c r="R26">
        <v>581389</v>
      </c>
      <c r="S26">
        <v>19208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26</v>
      </c>
      <c r="B27" t="s">
        <v>330</v>
      </c>
      <c r="C27">
        <v>98815</v>
      </c>
      <c r="D27">
        <v>-68367</v>
      </c>
      <c r="E27">
        <v>5775</v>
      </c>
      <c r="F27">
        <v>128948</v>
      </c>
      <c r="G27">
        <v>22147</v>
      </c>
      <c r="H27">
        <v>38726</v>
      </c>
      <c r="I27">
        <v>108173</v>
      </c>
      <c r="J27">
        <v>18192</v>
      </c>
      <c r="K27">
        <v>66625</v>
      </c>
      <c r="L27">
        <v>82199</v>
      </c>
      <c r="M27">
        <v>56001</v>
      </c>
      <c r="N27">
        <v>142963</v>
      </c>
      <c r="O27">
        <v>26699</v>
      </c>
      <c r="P27">
        <v>7070</v>
      </c>
      <c r="Q27">
        <v>-75040</v>
      </c>
      <c r="R27">
        <v>-49638</v>
      </c>
      <c r="S27">
        <v>478321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</row>
    <row r="28" spans="1:26" x14ac:dyDescent="0.35">
      <c r="A28">
        <v>27</v>
      </c>
      <c r="B28" t="s">
        <v>364</v>
      </c>
      <c r="C28">
        <v>149889</v>
      </c>
      <c r="D28">
        <v>-17543</v>
      </c>
      <c r="E28">
        <v>58368</v>
      </c>
      <c r="F28">
        <v>183351</v>
      </c>
      <c r="G28">
        <v>76082</v>
      </c>
      <c r="H28">
        <v>92567</v>
      </c>
      <c r="I28">
        <v>161934</v>
      </c>
      <c r="J28">
        <v>70330</v>
      </c>
      <c r="K28">
        <v>118318</v>
      </c>
      <c r="L28">
        <v>133666</v>
      </c>
      <c r="M28">
        <v>106640</v>
      </c>
      <c r="N28">
        <v>192966</v>
      </c>
      <c r="O28">
        <v>78458</v>
      </c>
      <c r="P28">
        <v>58406</v>
      </c>
      <c r="Q28">
        <v>-24376</v>
      </c>
      <c r="R28">
        <v>1638</v>
      </c>
      <c r="S28">
        <v>478321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</row>
    <row r="29" spans="1:26" x14ac:dyDescent="0.35">
      <c r="A29">
        <v>41</v>
      </c>
      <c r="B29" t="s">
        <v>889</v>
      </c>
      <c r="C29">
        <v>83960</v>
      </c>
      <c r="D29">
        <v>27239</v>
      </c>
      <c r="E29">
        <v>233169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83960</v>
      </c>
      <c r="P29">
        <v>27239</v>
      </c>
      <c r="Q29">
        <v>233169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6</v>
      </c>
      <c r="P30">
        <v>27</v>
      </c>
      <c r="Q30">
        <v>6</v>
      </c>
      <c r="R30">
        <v>14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28</v>
      </c>
      <c r="P31">
        <v>7</v>
      </c>
      <c r="Q31">
        <v>14</v>
      </c>
      <c r="R31">
        <v>62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6</v>
      </c>
      <c r="Q32">
        <v>1</v>
      </c>
      <c r="R32">
        <v>2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</v>
      </c>
      <c r="P33">
        <v>3</v>
      </c>
      <c r="Q33">
        <v>5</v>
      </c>
      <c r="R33">
        <v>3</v>
      </c>
      <c r="S33">
        <v>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5</v>
      </c>
      <c r="Q34">
        <v>1</v>
      </c>
      <c r="R34">
        <v>2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2</v>
      </c>
      <c r="R35">
        <v>3</v>
      </c>
      <c r="S35">
        <v>3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108</v>
      </c>
      <c r="B36" t="s">
        <v>309</v>
      </c>
      <c r="C36">
        <v>609</v>
      </c>
      <c r="D36">
        <v>609</v>
      </c>
      <c r="E36">
        <v>609</v>
      </c>
      <c r="F36">
        <v>609</v>
      </c>
      <c r="G36">
        <v>609</v>
      </c>
      <c r="H36">
        <v>610</v>
      </c>
      <c r="I36">
        <v>609</v>
      </c>
      <c r="J36">
        <v>609</v>
      </c>
      <c r="K36">
        <v>609</v>
      </c>
      <c r="L36">
        <v>610</v>
      </c>
      <c r="M36">
        <v>610</v>
      </c>
      <c r="N36">
        <v>610</v>
      </c>
      <c r="O36">
        <v>0</v>
      </c>
      <c r="P36">
        <v>1155</v>
      </c>
      <c r="Q36">
        <v>0</v>
      </c>
      <c r="R36">
        <v>190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109</v>
      </c>
      <c r="B37" t="s">
        <v>310</v>
      </c>
      <c r="C37">
        <v>24</v>
      </c>
      <c r="D37">
        <v>24</v>
      </c>
      <c r="E37">
        <v>42</v>
      </c>
      <c r="F37">
        <v>48</v>
      </c>
      <c r="G37">
        <v>54</v>
      </c>
      <c r="H37">
        <v>54</v>
      </c>
      <c r="I37">
        <v>48</v>
      </c>
      <c r="J37">
        <v>42</v>
      </c>
      <c r="K37">
        <v>54</v>
      </c>
      <c r="L37">
        <v>54</v>
      </c>
      <c r="M37">
        <v>67</v>
      </c>
      <c r="N37">
        <v>91</v>
      </c>
      <c r="O37">
        <v>484</v>
      </c>
      <c r="P37">
        <v>1272</v>
      </c>
      <c r="Q37">
        <v>193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110</v>
      </c>
      <c r="B38" t="s">
        <v>311</v>
      </c>
      <c r="C38">
        <v>585</v>
      </c>
      <c r="D38">
        <v>585</v>
      </c>
      <c r="E38">
        <v>567</v>
      </c>
      <c r="F38">
        <v>561</v>
      </c>
      <c r="G38">
        <v>555</v>
      </c>
      <c r="H38">
        <v>556</v>
      </c>
      <c r="I38">
        <v>561</v>
      </c>
      <c r="J38">
        <v>567</v>
      </c>
      <c r="K38">
        <v>555</v>
      </c>
      <c r="L38">
        <v>556</v>
      </c>
      <c r="M38">
        <v>543</v>
      </c>
      <c r="N38">
        <v>519</v>
      </c>
      <c r="O38">
        <v>-484</v>
      </c>
      <c r="P38">
        <v>-117</v>
      </c>
      <c r="Q38">
        <v>-193</v>
      </c>
      <c r="R38">
        <v>190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111</v>
      </c>
      <c r="B39" t="s">
        <v>317</v>
      </c>
      <c r="C39">
        <v>13844</v>
      </c>
      <c r="D39">
        <v>14436</v>
      </c>
      <c r="E39">
        <v>15032</v>
      </c>
      <c r="F39">
        <v>27486</v>
      </c>
      <c r="G39">
        <v>21349</v>
      </c>
      <c r="H39">
        <v>21916</v>
      </c>
      <c r="I39">
        <v>29543</v>
      </c>
      <c r="J39">
        <v>23457</v>
      </c>
      <c r="K39">
        <v>24146</v>
      </c>
      <c r="L39">
        <v>31726</v>
      </c>
      <c r="M39">
        <v>25477</v>
      </c>
      <c r="N39">
        <v>26025</v>
      </c>
      <c r="O39">
        <v>16265</v>
      </c>
      <c r="P39">
        <v>18781</v>
      </c>
      <c r="Q39">
        <v>37598</v>
      </c>
      <c r="R39">
        <v>18942</v>
      </c>
      <c r="S39">
        <v>8391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113</v>
      </c>
      <c r="B40" t="s">
        <v>390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11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114</v>
      </c>
      <c r="B41" t="s">
        <v>391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1</v>
      </c>
      <c r="Q41">
        <v>2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115</v>
      </c>
      <c r="B42" t="s">
        <v>332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-22</v>
      </c>
      <c r="P42">
        <v>20</v>
      </c>
      <c r="Q42">
        <v>-8</v>
      </c>
      <c r="R42">
        <v>-48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116</v>
      </c>
      <c r="B43" t="s">
        <v>337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2</v>
      </c>
      <c r="P43">
        <v>3</v>
      </c>
      <c r="Q43">
        <v>-4</v>
      </c>
      <c r="R43">
        <v>-1</v>
      </c>
      <c r="S43">
        <v>-3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117</v>
      </c>
      <c r="B44" t="s">
        <v>387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2</v>
      </c>
      <c r="Q44">
        <v>-1</v>
      </c>
      <c r="R44">
        <v>-1</v>
      </c>
      <c r="S44">
        <v>-3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118</v>
      </c>
      <c r="B45" t="s">
        <v>392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11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119</v>
      </c>
      <c r="B46" t="s">
        <v>333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20</v>
      </c>
      <c r="Q46">
        <v>12</v>
      </c>
      <c r="R46">
        <v>-36</v>
      </c>
      <c r="S46">
        <v>-36</v>
      </c>
      <c r="T46">
        <v>-1</v>
      </c>
      <c r="U46">
        <v>-1</v>
      </c>
      <c r="V46">
        <v>-1</v>
      </c>
      <c r="W46">
        <v>-1</v>
      </c>
      <c r="X46">
        <v>-1</v>
      </c>
      <c r="Y46">
        <v>-1</v>
      </c>
      <c r="Z46">
        <v>-1</v>
      </c>
    </row>
    <row r="47" spans="1:26" x14ac:dyDescent="0.35">
      <c r="A47">
        <v>120</v>
      </c>
      <c r="B47" t="s">
        <v>383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3</v>
      </c>
      <c r="Q47">
        <v>-1</v>
      </c>
      <c r="R47">
        <v>-2</v>
      </c>
      <c r="S47">
        <v>-5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121</v>
      </c>
      <c r="B48" t="s">
        <v>388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1</v>
      </c>
      <c r="R48">
        <v>0</v>
      </c>
      <c r="S48">
        <v>-3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122</v>
      </c>
      <c r="B49" t="s">
        <v>393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11</v>
      </c>
      <c r="Q49">
        <v>11</v>
      </c>
      <c r="R49">
        <v>11</v>
      </c>
      <c r="S49">
        <v>11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123</v>
      </c>
      <c r="B50" t="s">
        <v>334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35</v>
      </c>
      <c r="Q50">
        <v>116</v>
      </c>
      <c r="R50">
        <v>-172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124</v>
      </c>
      <c r="B51" t="s">
        <v>384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100</v>
      </c>
      <c r="Q51">
        <v>-500</v>
      </c>
      <c r="R51">
        <v>-150</v>
      </c>
      <c r="S51">
        <v>-60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125</v>
      </c>
      <c r="B52" t="s">
        <v>389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150</v>
      </c>
      <c r="Q52">
        <v>200</v>
      </c>
      <c r="R52">
        <v>0</v>
      </c>
      <c r="S52">
        <v>-100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126</v>
      </c>
      <c r="B53" t="s">
        <v>394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9</v>
      </c>
      <c r="Q53">
        <v>18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127</v>
      </c>
      <c r="B54" t="s">
        <v>342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129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267</v>
      </c>
      <c r="B56" t="s">
        <v>2</v>
      </c>
      <c r="C56">
        <v>881</v>
      </c>
      <c r="D56">
        <v>881</v>
      </c>
      <c r="E56">
        <v>881</v>
      </c>
      <c r="F56">
        <v>881</v>
      </c>
      <c r="G56">
        <v>881</v>
      </c>
      <c r="H56">
        <v>882</v>
      </c>
      <c r="I56">
        <v>881</v>
      </c>
      <c r="J56">
        <v>881</v>
      </c>
      <c r="K56">
        <v>881</v>
      </c>
      <c r="L56">
        <v>882</v>
      </c>
      <c r="M56">
        <v>882</v>
      </c>
      <c r="N56">
        <v>882</v>
      </c>
      <c r="O56">
        <v>188</v>
      </c>
      <c r="P56">
        <v>504</v>
      </c>
      <c r="Q56">
        <v>176</v>
      </c>
      <c r="R56">
        <v>1784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268</v>
      </c>
      <c r="B57" t="s">
        <v>3</v>
      </c>
      <c r="C57">
        <v>361</v>
      </c>
      <c r="D57">
        <v>361</v>
      </c>
      <c r="E57">
        <v>361</v>
      </c>
      <c r="F57">
        <v>361</v>
      </c>
      <c r="G57">
        <v>361</v>
      </c>
      <c r="H57">
        <v>361</v>
      </c>
      <c r="I57">
        <v>361</v>
      </c>
      <c r="J57">
        <v>361</v>
      </c>
      <c r="K57">
        <v>361</v>
      </c>
      <c r="L57">
        <v>361</v>
      </c>
      <c r="M57">
        <v>361</v>
      </c>
      <c r="N57">
        <v>361</v>
      </c>
      <c r="O57">
        <v>280</v>
      </c>
      <c r="P57">
        <v>0</v>
      </c>
      <c r="Q57">
        <v>288</v>
      </c>
      <c r="R57">
        <v>439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269</v>
      </c>
      <c r="B58" t="s">
        <v>4</v>
      </c>
      <c r="C58">
        <v>1362</v>
      </c>
      <c r="D58">
        <v>1362</v>
      </c>
      <c r="E58">
        <v>1362</v>
      </c>
      <c r="F58">
        <v>1362</v>
      </c>
      <c r="G58">
        <v>1362</v>
      </c>
      <c r="H58">
        <v>1364</v>
      </c>
      <c r="I58">
        <v>1362</v>
      </c>
      <c r="J58">
        <v>1362</v>
      </c>
      <c r="K58">
        <v>1362</v>
      </c>
      <c r="L58">
        <v>1364</v>
      </c>
      <c r="M58">
        <v>1364</v>
      </c>
      <c r="N58">
        <v>1364</v>
      </c>
      <c r="O58">
        <v>495</v>
      </c>
      <c r="P58">
        <v>77</v>
      </c>
      <c r="Q58">
        <v>178</v>
      </c>
      <c r="R58">
        <v>188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270</v>
      </c>
      <c r="B59" t="s">
        <v>5</v>
      </c>
      <c r="C59">
        <v>361</v>
      </c>
      <c r="D59">
        <v>361</v>
      </c>
      <c r="E59">
        <v>361</v>
      </c>
      <c r="F59">
        <v>361</v>
      </c>
      <c r="G59">
        <v>361</v>
      </c>
      <c r="H59">
        <v>361</v>
      </c>
      <c r="I59">
        <v>361</v>
      </c>
      <c r="J59">
        <v>361</v>
      </c>
      <c r="K59">
        <v>361</v>
      </c>
      <c r="L59">
        <v>361</v>
      </c>
      <c r="M59">
        <v>361</v>
      </c>
      <c r="N59">
        <v>361</v>
      </c>
      <c r="O59">
        <v>0</v>
      </c>
      <c r="P59">
        <v>0</v>
      </c>
      <c r="Q59">
        <v>0</v>
      </c>
      <c r="R59">
        <v>66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271</v>
      </c>
      <c r="B60" t="s">
        <v>6</v>
      </c>
      <c r="C60">
        <v>601</v>
      </c>
      <c r="D60">
        <v>601</v>
      </c>
      <c r="E60">
        <v>601</v>
      </c>
      <c r="F60">
        <v>601</v>
      </c>
      <c r="G60">
        <v>601</v>
      </c>
      <c r="H60">
        <v>602</v>
      </c>
      <c r="I60">
        <v>601</v>
      </c>
      <c r="J60">
        <v>601</v>
      </c>
      <c r="K60">
        <v>601</v>
      </c>
      <c r="L60">
        <v>602</v>
      </c>
      <c r="M60">
        <v>602</v>
      </c>
      <c r="N60">
        <v>602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272</v>
      </c>
      <c r="B61" t="s">
        <v>7</v>
      </c>
      <c r="C61">
        <v>441</v>
      </c>
      <c r="D61">
        <v>441</v>
      </c>
      <c r="E61">
        <v>441</v>
      </c>
      <c r="F61">
        <v>441</v>
      </c>
      <c r="G61">
        <v>441</v>
      </c>
      <c r="H61">
        <v>441</v>
      </c>
      <c r="I61">
        <v>441</v>
      </c>
      <c r="J61">
        <v>441</v>
      </c>
      <c r="K61">
        <v>441</v>
      </c>
      <c r="L61">
        <v>441</v>
      </c>
      <c r="M61">
        <v>441</v>
      </c>
      <c r="N61">
        <v>441</v>
      </c>
      <c r="O61">
        <v>0</v>
      </c>
      <c r="P61">
        <v>259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273</v>
      </c>
      <c r="B62" t="s">
        <v>8</v>
      </c>
      <c r="C62">
        <v>85</v>
      </c>
      <c r="D62">
        <v>85</v>
      </c>
      <c r="E62">
        <v>85</v>
      </c>
      <c r="F62">
        <v>85</v>
      </c>
      <c r="G62">
        <v>85</v>
      </c>
      <c r="H62">
        <v>85</v>
      </c>
      <c r="I62">
        <v>85</v>
      </c>
      <c r="J62">
        <v>85</v>
      </c>
      <c r="K62">
        <v>85</v>
      </c>
      <c r="L62">
        <v>85</v>
      </c>
      <c r="M62">
        <v>85</v>
      </c>
      <c r="N62">
        <v>85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274</v>
      </c>
      <c r="B63" t="s">
        <v>9</v>
      </c>
      <c r="C63">
        <v>35</v>
      </c>
      <c r="D63">
        <v>35</v>
      </c>
      <c r="E63">
        <v>35</v>
      </c>
      <c r="F63">
        <v>35</v>
      </c>
      <c r="G63">
        <v>35</v>
      </c>
      <c r="H63">
        <v>35</v>
      </c>
      <c r="I63">
        <v>35</v>
      </c>
      <c r="J63">
        <v>35</v>
      </c>
      <c r="K63">
        <v>35</v>
      </c>
      <c r="L63">
        <v>35</v>
      </c>
      <c r="M63">
        <v>35</v>
      </c>
      <c r="N63">
        <v>35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275</v>
      </c>
      <c r="B64" t="s">
        <v>10</v>
      </c>
      <c r="C64">
        <v>132</v>
      </c>
      <c r="D64">
        <v>132</v>
      </c>
      <c r="E64">
        <v>132</v>
      </c>
      <c r="F64">
        <v>132</v>
      </c>
      <c r="G64">
        <v>132</v>
      </c>
      <c r="H64">
        <v>132</v>
      </c>
      <c r="I64">
        <v>132</v>
      </c>
      <c r="J64">
        <v>132</v>
      </c>
      <c r="K64">
        <v>132</v>
      </c>
      <c r="L64">
        <v>132</v>
      </c>
      <c r="M64">
        <v>132</v>
      </c>
      <c r="N64">
        <v>132</v>
      </c>
      <c r="O64">
        <v>0</v>
      </c>
      <c r="P64">
        <v>0</v>
      </c>
      <c r="Q64">
        <v>200</v>
      </c>
      <c r="R64">
        <v>34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276</v>
      </c>
      <c r="B65" t="s">
        <v>11</v>
      </c>
      <c r="C65">
        <v>35</v>
      </c>
      <c r="D65">
        <v>35</v>
      </c>
      <c r="E65">
        <v>35</v>
      </c>
      <c r="F65">
        <v>35</v>
      </c>
      <c r="G65">
        <v>35</v>
      </c>
      <c r="H65">
        <v>35</v>
      </c>
      <c r="I65">
        <v>35</v>
      </c>
      <c r="J65">
        <v>35</v>
      </c>
      <c r="K65">
        <v>35</v>
      </c>
      <c r="L65">
        <v>35</v>
      </c>
      <c r="M65">
        <v>35</v>
      </c>
      <c r="N65">
        <v>35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277</v>
      </c>
      <c r="B66" t="s">
        <v>12</v>
      </c>
      <c r="C66">
        <v>58</v>
      </c>
      <c r="D66">
        <v>58</v>
      </c>
      <c r="E66">
        <v>58</v>
      </c>
      <c r="F66">
        <v>58</v>
      </c>
      <c r="G66">
        <v>58</v>
      </c>
      <c r="H66">
        <v>58</v>
      </c>
      <c r="I66">
        <v>58</v>
      </c>
      <c r="J66">
        <v>58</v>
      </c>
      <c r="K66">
        <v>58</v>
      </c>
      <c r="L66">
        <v>58</v>
      </c>
      <c r="M66">
        <v>58</v>
      </c>
      <c r="N66">
        <v>58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278</v>
      </c>
      <c r="B67" t="s">
        <v>13</v>
      </c>
      <c r="C67">
        <v>43</v>
      </c>
      <c r="D67">
        <v>43</v>
      </c>
      <c r="E67">
        <v>43</v>
      </c>
      <c r="F67">
        <v>43</v>
      </c>
      <c r="G67">
        <v>43</v>
      </c>
      <c r="H67">
        <v>43</v>
      </c>
      <c r="I67">
        <v>43</v>
      </c>
      <c r="J67">
        <v>43</v>
      </c>
      <c r="K67">
        <v>43</v>
      </c>
      <c r="L67">
        <v>43</v>
      </c>
      <c r="M67">
        <v>43</v>
      </c>
      <c r="N67">
        <v>43</v>
      </c>
      <c r="O67">
        <v>0</v>
      </c>
      <c r="P67">
        <v>0</v>
      </c>
      <c r="Q67">
        <v>0</v>
      </c>
      <c r="R67">
        <v>2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279</v>
      </c>
      <c r="B68" t="s">
        <v>14</v>
      </c>
      <c r="C68">
        <v>357</v>
      </c>
      <c r="D68">
        <v>357</v>
      </c>
      <c r="E68">
        <v>357</v>
      </c>
      <c r="F68">
        <v>357</v>
      </c>
      <c r="G68">
        <v>357</v>
      </c>
      <c r="H68">
        <v>358</v>
      </c>
      <c r="I68">
        <v>357</v>
      </c>
      <c r="J68">
        <v>357</v>
      </c>
      <c r="K68">
        <v>357</v>
      </c>
      <c r="L68">
        <v>358</v>
      </c>
      <c r="M68">
        <v>358</v>
      </c>
      <c r="N68">
        <v>358</v>
      </c>
      <c r="O68">
        <v>0</v>
      </c>
      <c r="P68">
        <v>233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280</v>
      </c>
      <c r="B69" t="s">
        <v>15</v>
      </c>
      <c r="C69">
        <v>146</v>
      </c>
      <c r="D69">
        <v>146</v>
      </c>
      <c r="E69">
        <v>146</v>
      </c>
      <c r="F69">
        <v>146</v>
      </c>
      <c r="G69">
        <v>146</v>
      </c>
      <c r="H69">
        <v>146</v>
      </c>
      <c r="I69">
        <v>146</v>
      </c>
      <c r="J69">
        <v>146</v>
      </c>
      <c r="K69">
        <v>146</v>
      </c>
      <c r="L69">
        <v>146</v>
      </c>
      <c r="M69">
        <v>146</v>
      </c>
      <c r="N69">
        <v>146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281</v>
      </c>
      <c r="B70" t="s">
        <v>16</v>
      </c>
      <c r="C70">
        <v>552</v>
      </c>
      <c r="D70">
        <v>552</v>
      </c>
      <c r="E70">
        <v>552</v>
      </c>
      <c r="F70">
        <v>552</v>
      </c>
      <c r="G70">
        <v>552</v>
      </c>
      <c r="H70">
        <v>553</v>
      </c>
      <c r="I70">
        <v>552</v>
      </c>
      <c r="J70">
        <v>552</v>
      </c>
      <c r="K70">
        <v>552</v>
      </c>
      <c r="L70">
        <v>553</v>
      </c>
      <c r="M70">
        <v>553</v>
      </c>
      <c r="N70">
        <v>553</v>
      </c>
      <c r="O70">
        <v>499</v>
      </c>
      <c r="P70">
        <v>430</v>
      </c>
      <c r="Q70">
        <v>0</v>
      </c>
      <c r="R70">
        <v>107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282</v>
      </c>
      <c r="B71" t="s">
        <v>17</v>
      </c>
      <c r="C71">
        <v>146</v>
      </c>
      <c r="D71">
        <v>146</v>
      </c>
      <c r="E71">
        <v>146</v>
      </c>
      <c r="F71">
        <v>146</v>
      </c>
      <c r="G71">
        <v>146</v>
      </c>
      <c r="H71">
        <v>146</v>
      </c>
      <c r="I71">
        <v>146</v>
      </c>
      <c r="J71">
        <v>146</v>
      </c>
      <c r="K71">
        <v>146</v>
      </c>
      <c r="L71">
        <v>146</v>
      </c>
      <c r="M71">
        <v>146</v>
      </c>
      <c r="N71">
        <v>146</v>
      </c>
      <c r="O71">
        <v>0</v>
      </c>
      <c r="P71">
        <v>0</v>
      </c>
      <c r="Q71">
        <v>264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283</v>
      </c>
      <c r="B72" t="s">
        <v>18</v>
      </c>
      <c r="C72">
        <v>244</v>
      </c>
      <c r="D72">
        <v>244</v>
      </c>
      <c r="E72">
        <v>244</v>
      </c>
      <c r="F72">
        <v>244</v>
      </c>
      <c r="G72">
        <v>244</v>
      </c>
      <c r="H72">
        <v>244</v>
      </c>
      <c r="I72">
        <v>244</v>
      </c>
      <c r="J72">
        <v>244</v>
      </c>
      <c r="K72">
        <v>244</v>
      </c>
      <c r="L72">
        <v>244</v>
      </c>
      <c r="M72">
        <v>244</v>
      </c>
      <c r="N72">
        <v>244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284</v>
      </c>
      <c r="B73" t="s">
        <v>19</v>
      </c>
      <c r="C73">
        <v>179</v>
      </c>
      <c r="D73">
        <v>179</v>
      </c>
      <c r="E73">
        <v>179</v>
      </c>
      <c r="F73">
        <v>179</v>
      </c>
      <c r="G73">
        <v>179</v>
      </c>
      <c r="H73">
        <v>179</v>
      </c>
      <c r="I73">
        <v>179</v>
      </c>
      <c r="J73">
        <v>179</v>
      </c>
      <c r="K73">
        <v>179</v>
      </c>
      <c r="L73">
        <v>179</v>
      </c>
      <c r="M73">
        <v>179</v>
      </c>
      <c r="N73">
        <v>179</v>
      </c>
      <c r="O73">
        <v>0</v>
      </c>
      <c r="P73">
        <v>292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285</v>
      </c>
      <c r="B74" t="s">
        <v>20</v>
      </c>
      <c r="C74">
        <v>161</v>
      </c>
      <c r="D74">
        <v>161</v>
      </c>
      <c r="E74">
        <v>161</v>
      </c>
      <c r="F74">
        <v>161</v>
      </c>
      <c r="G74">
        <v>161</v>
      </c>
      <c r="H74">
        <v>161</v>
      </c>
      <c r="I74">
        <v>161</v>
      </c>
      <c r="J74">
        <v>161</v>
      </c>
      <c r="K74">
        <v>161</v>
      </c>
      <c r="L74">
        <v>161</v>
      </c>
      <c r="M74">
        <v>161</v>
      </c>
      <c r="N74">
        <v>161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286</v>
      </c>
      <c r="B75" t="s">
        <v>21</v>
      </c>
      <c r="C75">
        <v>66</v>
      </c>
      <c r="D75">
        <v>66</v>
      </c>
      <c r="E75">
        <v>66</v>
      </c>
      <c r="F75">
        <v>66</v>
      </c>
      <c r="G75">
        <v>66</v>
      </c>
      <c r="H75">
        <v>66</v>
      </c>
      <c r="I75">
        <v>66</v>
      </c>
      <c r="J75">
        <v>66</v>
      </c>
      <c r="K75">
        <v>66</v>
      </c>
      <c r="L75">
        <v>66</v>
      </c>
      <c r="M75">
        <v>66</v>
      </c>
      <c r="N75">
        <v>66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287</v>
      </c>
      <c r="B76" t="s">
        <v>22</v>
      </c>
      <c r="C76">
        <v>249</v>
      </c>
      <c r="D76">
        <v>249</v>
      </c>
      <c r="E76">
        <v>249</v>
      </c>
      <c r="F76">
        <v>249</v>
      </c>
      <c r="G76">
        <v>249</v>
      </c>
      <c r="H76">
        <v>249</v>
      </c>
      <c r="I76">
        <v>249</v>
      </c>
      <c r="J76">
        <v>249</v>
      </c>
      <c r="K76">
        <v>249</v>
      </c>
      <c r="L76">
        <v>249</v>
      </c>
      <c r="M76">
        <v>249</v>
      </c>
      <c r="N76">
        <v>249</v>
      </c>
      <c r="O76">
        <v>0</v>
      </c>
      <c r="P76">
        <v>1155</v>
      </c>
      <c r="Q76">
        <v>0</v>
      </c>
      <c r="R76">
        <v>190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288</v>
      </c>
      <c r="B77" t="s">
        <v>23</v>
      </c>
      <c r="C77">
        <v>66</v>
      </c>
      <c r="D77">
        <v>66</v>
      </c>
      <c r="E77">
        <v>66</v>
      </c>
      <c r="F77">
        <v>66</v>
      </c>
      <c r="G77">
        <v>66</v>
      </c>
      <c r="H77">
        <v>66</v>
      </c>
      <c r="I77">
        <v>66</v>
      </c>
      <c r="J77">
        <v>66</v>
      </c>
      <c r="K77">
        <v>66</v>
      </c>
      <c r="L77">
        <v>66</v>
      </c>
      <c r="M77">
        <v>66</v>
      </c>
      <c r="N77">
        <v>66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289</v>
      </c>
      <c r="B78" t="s">
        <v>24</v>
      </c>
      <c r="C78">
        <v>110</v>
      </c>
      <c r="D78">
        <v>110</v>
      </c>
      <c r="E78">
        <v>110</v>
      </c>
      <c r="F78">
        <v>110</v>
      </c>
      <c r="G78">
        <v>110</v>
      </c>
      <c r="H78">
        <v>110</v>
      </c>
      <c r="I78">
        <v>110</v>
      </c>
      <c r="J78">
        <v>110</v>
      </c>
      <c r="K78">
        <v>110</v>
      </c>
      <c r="L78">
        <v>110</v>
      </c>
      <c r="M78">
        <v>110</v>
      </c>
      <c r="N78">
        <v>110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290</v>
      </c>
      <c r="B79" t="s">
        <v>25</v>
      </c>
      <c r="C79">
        <v>80</v>
      </c>
      <c r="D79">
        <v>80</v>
      </c>
      <c r="E79">
        <v>80</v>
      </c>
      <c r="F79">
        <v>80</v>
      </c>
      <c r="G79">
        <v>80</v>
      </c>
      <c r="H79">
        <v>81</v>
      </c>
      <c r="I79">
        <v>80</v>
      </c>
      <c r="J79">
        <v>80</v>
      </c>
      <c r="K79">
        <v>80</v>
      </c>
      <c r="L79">
        <v>81</v>
      </c>
      <c r="M79">
        <v>81</v>
      </c>
      <c r="N79">
        <v>81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291</v>
      </c>
      <c r="B80" t="s">
        <v>26</v>
      </c>
      <c r="C80">
        <v>342</v>
      </c>
      <c r="D80">
        <v>257</v>
      </c>
      <c r="E80">
        <v>257</v>
      </c>
      <c r="F80">
        <v>428</v>
      </c>
      <c r="G80">
        <v>599</v>
      </c>
      <c r="H80">
        <v>770</v>
      </c>
      <c r="I80">
        <v>1026</v>
      </c>
      <c r="J80">
        <v>770</v>
      </c>
      <c r="K80">
        <v>684</v>
      </c>
      <c r="L80">
        <v>1539</v>
      </c>
      <c r="M80">
        <v>1368</v>
      </c>
      <c r="N80">
        <v>513</v>
      </c>
      <c r="O80">
        <v>722</v>
      </c>
      <c r="P80">
        <v>186</v>
      </c>
      <c r="Q80">
        <v>0</v>
      </c>
      <c r="R80">
        <v>292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292</v>
      </c>
      <c r="B81" t="s">
        <v>27</v>
      </c>
      <c r="C81">
        <v>124</v>
      </c>
      <c r="D81">
        <v>93</v>
      </c>
      <c r="E81">
        <v>93</v>
      </c>
      <c r="F81">
        <v>156</v>
      </c>
      <c r="G81">
        <v>218</v>
      </c>
      <c r="H81">
        <v>280</v>
      </c>
      <c r="I81">
        <v>373</v>
      </c>
      <c r="J81">
        <v>280</v>
      </c>
      <c r="K81">
        <v>249</v>
      </c>
      <c r="L81">
        <v>560</v>
      </c>
      <c r="M81">
        <v>498</v>
      </c>
      <c r="N81">
        <v>187</v>
      </c>
      <c r="O81">
        <v>1704</v>
      </c>
      <c r="P81">
        <v>210</v>
      </c>
      <c r="Q81">
        <v>1227</v>
      </c>
      <c r="R81">
        <v>-222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293</v>
      </c>
      <c r="B82" t="s">
        <v>28</v>
      </c>
      <c r="C82">
        <v>529</v>
      </c>
      <c r="D82">
        <v>397</v>
      </c>
      <c r="E82">
        <v>397</v>
      </c>
      <c r="F82">
        <v>661</v>
      </c>
      <c r="G82">
        <v>925</v>
      </c>
      <c r="H82">
        <v>1190</v>
      </c>
      <c r="I82">
        <v>1586</v>
      </c>
      <c r="J82">
        <v>1190</v>
      </c>
      <c r="K82">
        <v>1057</v>
      </c>
      <c r="L82">
        <v>2379</v>
      </c>
      <c r="M82">
        <v>2115</v>
      </c>
      <c r="N82">
        <v>793</v>
      </c>
      <c r="O82">
        <v>1050</v>
      </c>
      <c r="P82">
        <v>383</v>
      </c>
      <c r="Q82">
        <v>351</v>
      </c>
      <c r="R82">
        <v>1440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294</v>
      </c>
      <c r="B83" t="s">
        <v>29</v>
      </c>
      <c r="C83">
        <v>124</v>
      </c>
      <c r="D83">
        <v>93</v>
      </c>
      <c r="E83">
        <v>93</v>
      </c>
      <c r="F83">
        <v>156</v>
      </c>
      <c r="G83">
        <v>218</v>
      </c>
      <c r="H83">
        <v>280</v>
      </c>
      <c r="I83">
        <v>373</v>
      </c>
      <c r="J83">
        <v>280</v>
      </c>
      <c r="K83">
        <v>249</v>
      </c>
      <c r="L83">
        <v>560</v>
      </c>
      <c r="M83">
        <v>498</v>
      </c>
      <c r="N83">
        <v>187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295</v>
      </c>
      <c r="B84" t="s">
        <v>30</v>
      </c>
      <c r="C84">
        <v>264</v>
      </c>
      <c r="D84">
        <v>198</v>
      </c>
      <c r="E84">
        <v>198</v>
      </c>
      <c r="F84">
        <v>330</v>
      </c>
      <c r="G84">
        <v>463</v>
      </c>
      <c r="H84">
        <v>595</v>
      </c>
      <c r="I84">
        <v>793</v>
      </c>
      <c r="J84">
        <v>595</v>
      </c>
      <c r="K84">
        <v>529</v>
      </c>
      <c r="L84">
        <v>1190</v>
      </c>
      <c r="M84">
        <v>1057</v>
      </c>
      <c r="N84">
        <v>397</v>
      </c>
      <c r="O84">
        <v>2976</v>
      </c>
      <c r="P84">
        <v>673</v>
      </c>
      <c r="Q84">
        <v>504</v>
      </c>
      <c r="R84">
        <v>566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296</v>
      </c>
      <c r="B85" t="s">
        <v>31</v>
      </c>
      <c r="C85">
        <v>171</v>
      </c>
      <c r="D85">
        <v>128</v>
      </c>
      <c r="E85">
        <v>128</v>
      </c>
      <c r="F85">
        <v>214</v>
      </c>
      <c r="G85">
        <v>299</v>
      </c>
      <c r="H85">
        <v>385</v>
      </c>
      <c r="I85">
        <v>513</v>
      </c>
      <c r="J85">
        <v>385</v>
      </c>
      <c r="K85">
        <v>342</v>
      </c>
      <c r="L85">
        <v>770</v>
      </c>
      <c r="M85">
        <v>684</v>
      </c>
      <c r="N85">
        <v>257</v>
      </c>
      <c r="O85">
        <v>0</v>
      </c>
      <c r="P85">
        <v>196</v>
      </c>
      <c r="Q85">
        <v>157</v>
      </c>
      <c r="R85">
        <v>416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297</v>
      </c>
      <c r="B86" t="s">
        <v>321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298</v>
      </c>
      <c r="B87" t="s">
        <v>32</v>
      </c>
      <c r="C87">
        <v>35</v>
      </c>
      <c r="D87">
        <v>35</v>
      </c>
      <c r="E87">
        <v>61</v>
      </c>
      <c r="F87">
        <v>70</v>
      </c>
      <c r="G87">
        <v>79</v>
      </c>
      <c r="H87">
        <v>79</v>
      </c>
      <c r="I87">
        <v>70</v>
      </c>
      <c r="J87">
        <v>61</v>
      </c>
      <c r="K87">
        <v>79</v>
      </c>
      <c r="L87">
        <v>79</v>
      </c>
      <c r="M87">
        <v>96</v>
      </c>
      <c r="N87">
        <v>131</v>
      </c>
      <c r="O87">
        <v>0</v>
      </c>
      <c r="P87">
        <v>709</v>
      </c>
      <c r="Q87">
        <v>200</v>
      </c>
      <c r="R87">
        <v>690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299</v>
      </c>
      <c r="B88" t="s">
        <v>33</v>
      </c>
      <c r="C88">
        <v>13</v>
      </c>
      <c r="D88">
        <v>13</v>
      </c>
      <c r="E88">
        <v>22</v>
      </c>
      <c r="F88">
        <v>25</v>
      </c>
      <c r="G88">
        <v>29</v>
      </c>
      <c r="H88">
        <v>29</v>
      </c>
      <c r="I88">
        <v>25</v>
      </c>
      <c r="J88">
        <v>22</v>
      </c>
      <c r="K88">
        <v>29</v>
      </c>
      <c r="L88">
        <v>29</v>
      </c>
      <c r="M88">
        <v>35</v>
      </c>
      <c r="N88">
        <v>48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35">
      <c r="A89">
        <v>300</v>
      </c>
      <c r="B89" t="s">
        <v>34</v>
      </c>
      <c r="C89">
        <v>54</v>
      </c>
      <c r="D89">
        <v>54</v>
      </c>
      <c r="E89">
        <v>95</v>
      </c>
      <c r="F89">
        <v>108</v>
      </c>
      <c r="G89">
        <v>122</v>
      </c>
      <c r="H89">
        <v>122</v>
      </c>
      <c r="I89">
        <v>108</v>
      </c>
      <c r="J89">
        <v>95</v>
      </c>
      <c r="K89">
        <v>122</v>
      </c>
      <c r="L89">
        <v>122</v>
      </c>
      <c r="M89">
        <v>149</v>
      </c>
      <c r="N89">
        <v>203</v>
      </c>
      <c r="O89">
        <v>142</v>
      </c>
      <c r="P89">
        <v>25</v>
      </c>
      <c r="Q89">
        <v>1380</v>
      </c>
      <c r="R89">
        <v>439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35">
      <c r="A90">
        <v>301</v>
      </c>
      <c r="B90" t="s">
        <v>35</v>
      </c>
      <c r="C90">
        <v>13</v>
      </c>
      <c r="D90">
        <v>13</v>
      </c>
      <c r="E90">
        <v>22</v>
      </c>
      <c r="F90">
        <v>25</v>
      </c>
      <c r="G90">
        <v>29</v>
      </c>
      <c r="H90">
        <v>29</v>
      </c>
      <c r="I90">
        <v>25</v>
      </c>
      <c r="J90">
        <v>22</v>
      </c>
      <c r="K90">
        <v>29</v>
      </c>
      <c r="L90">
        <v>29</v>
      </c>
      <c r="M90">
        <v>35</v>
      </c>
      <c r="N90">
        <v>48</v>
      </c>
      <c r="O90">
        <v>0</v>
      </c>
      <c r="P90">
        <v>0</v>
      </c>
      <c r="Q90">
        <v>395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35">
      <c r="A91">
        <v>302</v>
      </c>
      <c r="B91" t="s">
        <v>36</v>
      </c>
      <c r="C91">
        <v>27</v>
      </c>
      <c r="D91">
        <v>27</v>
      </c>
      <c r="E91">
        <v>47</v>
      </c>
      <c r="F91">
        <v>54</v>
      </c>
      <c r="G91">
        <v>61</v>
      </c>
      <c r="H91">
        <v>61</v>
      </c>
      <c r="I91">
        <v>54</v>
      </c>
      <c r="J91">
        <v>47</v>
      </c>
      <c r="K91">
        <v>61</v>
      </c>
      <c r="L91">
        <v>61</v>
      </c>
      <c r="M91">
        <v>74</v>
      </c>
      <c r="N91">
        <v>101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303</v>
      </c>
      <c r="B92" t="s">
        <v>37</v>
      </c>
      <c r="C92">
        <v>17</v>
      </c>
      <c r="D92">
        <v>17</v>
      </c>
      <c r="E92">
        <v>31</v>
      </c>
      <c r="F92">
        <v>35</v>
      </c>
      <c r="G92">
        <v>39</v>
      </c>
      <c r="H92">
        <v>39</v>
      </c>
      <c r="I92">
        <v>35</v>
      </c>
      <c r="J92">
        <v>31</v>
      </c>
      <c r="K92">
        <v>39</v>
      </c>
      <c r="L92">
        <v>39</v>
      </c>
      <c r="M92">
        <v>48</v>
      </c>
      <c r="N92">
        <v>66</v>
      </c>
      <c r="O92">
        <v>0</v>
      </c>
      <c r="P92">
        <v>178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304</v>
      </c>
      <c r="B93" t="s">
        <v>38</v>
      </c>
      <c r="C93">
        <v>78</v>
      </c>
      <c r="D93">
        <v>78</v>
      </c>
      <c r="E93">
        <v>137</v>
      </c>
      <c r="F93">
        <v>157</v>
      </c>
      <c r="G93">
        <v>177</v>
      </c>
      <c r="H93">
        <v>177</v>
      </c>
      <c r="I93">
        <v>157</v>
      </c>
      <c r="J93">
        <v>137</v>
      </c>
      <c r="K93">
        <v>177</v>
      </c>
      <c r="L93">
        <v>177</v>
      </c>
      <c r="M93">
        <v>216</v>
      </c>
      <c r="N93">
        <v>294</v>
      </c>
      <c r="O93">
        <v>0</v>
      </c>
      <c r="P93">
        <v>600</v>
      </c>
      <c r="Q93">
        <v>1821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305</v>
      </c>
      <c r="B94" t="s">
        <v>39</v>
      </c>
      <c r="C94">
        <v>29</v>
      </c>
      <c r="D94">
        <v>29</v>
      </c>
      <c r="E94">
        <v>50</v>
      </c>
      <c r="F94">
        <v>57</v>
      </c>
      <c r="G94">
        <v>64</v>
      </c>
      <c r="H94">
        <v>64</v>
      </c>
      <c r="I94">
        <v>57</v>
      </c>
      <c r="J94">
        <v>50</v>
      </c>
      <c r="K94">
        <v>64</v>
      </c>
      <c r="L94">
        <v>64</v>
      </c>
      <c r="M94">
        <v>78</v>
      </c>
      <c r="N94">
        <v>107</v>
      </c>
      <c r="O94">
        <v>328</v>
      </c>
      <c r="P94">
        <v>0</v>
      </c>
      <c r="Q94">
        <v>362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306</v>
      </c>
      <c r="B95" t="s">
        <v>40</v>
      </c>
      <c r="C95">
        <v>121</v>
      </c>
      <c r="D95">
        <v>121</v>
      </c>
      <c r="E95">
        <v>212</v>
      </c>
      <c r="F95">
        <v>243</v>
      </c>
      <c r="G95">
        <v>273</v>
      </c>
      <c r="H95">
        <v>273</v>
      </c>
      <c r="I95">
        <v>243</v>
      </c>
      <c r="J95">
        <v>212</v>
      </c>
      <c r="K95">
        <v>273</v>
      </c>
      <c r="L95">
        <v>273</v>
      </c>
      <c r="M95">
        <v>334</v>
      </c>
      <c r="N95">
        <v>455</v>
      </c>
      <c r="O95">
        <v>318</v>
      </c>
      <c r="P95">
        <v>215</v>
      </c>
      <c r="Q95">
        <v>150</v>
      </c>
      <c r="R95">
        <v>7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307</v>
      </c>
      <c r="B96" t="s">
        <v>41</v>
      </c>
      <c r="C96">
        <v>29</v>
      </c>
      <c r="D96">
        <v>29</v>
      </c>
      <c r="E96">
        <v>50</v>
      </c>
      <c r="F96">
        <v>57</v>
      </c>
      <c r="G96">
        <v>64</v>
      </c>
      <c r="H96">
        <v>64</v>
      </c>
      <c r="I96">
        <v>57</v>
      </c>
      <c r="J96">
        <v>50</v>
      </c>
      <c r="K96">
        <v>64</v>
      </c>
      <c r="L96">
        <v>64</v>
      </c>
      <c r="M96">
        <v>78</v>
      </c>
      <c r="N96">
        <v>107</v>
      </c>
      <c r="O96">
        <v>0</v>
      </c>
      <c r="P96">
        <v>0</v>
      </c>
      <c r="Q96">
        <v>0</v>
      </c>
      <c r="R96">
        <v>218</v>
      </c>
      <c r="S96">
        <v>327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308</v>
      </c>
      <c r="B97" t="s">
        <v>42</v>
      </c>
      <c r="C97">
        <v>61</v>
      </c>
      <c r="D97">
        <v>61</v>
      </c>
      <c r="E97">
        <v>106</v>
      </c>
      <c r="F97">
        <v>121</v>
      </c>
      <c r="G97">
        <v>136</v>
      </c>
      <c r="H97">
        <v>136</v>
      </c>
      <c r="I97">
        <v>121</v>
      </c>
      <c r="J97">
        <v>106</v>
      </c>
      <c r="K97">
        <v>136</v>
      </c>
      <c r="L97">
        <v>136</v>
      </c>
      <c r="M97">
        <v>167</v>
      </c>
      <c r="N97">
        <v>227</v>
      </c>
      <c r="O97">
        <v>541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309</v>
      </c>
      <c r="B98" t="s">
        <v>43</v>
      </c>
      <c r="C98">
        <v>39</v>
      </c>
      <c r="D98">
        <v>39</v>
      </c>
      <c r="E98">
        <v>69</v>
      </c>
      <c r="F98">
        <v>78</v>
      </c>
      <c r="G98">
        <v>88</v>
      </c>
      <c r="H98">
        <v>88</v>
      </c>
      <c r="I98">
        <v>78</v>
      </c>
      <c r="J98">
        <v>69</v>
      </c>
      <c r="K98">
        <v>88</v>
      </c>
      <c r="L98">
        <v>88</v>
      </c>
      <c r="M98">
        <v>108</v>
      </c>
      <c r="N98">
        <v>147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310</v>
      </c>
      <c r="B99" t="s">
        <v>113</v>
      </c>
      <c r="C99">
        <v>5</v>
      </c>
      <c r="D99">
        <v>5</v>
      </c>
      <c r="E99">
        <v>9</v>
      </c>
      <c r="F99">
        <v>10</v>
      </c>
      <c r="G99">
        <v>11</v>
      </c>
      <c r="H99">
        <v>11</v>
      </c>
      <c r="I99">
        <v>10</v>
      </c>
      <c r="J99">
        <v>9</v>
      </c>
      <c r="K99">
        <v>11</v>
      </c>
      <c r="L99">
        <v>11</v>
      </c>
      <c r="M99">
        <v>14</v>
      </c>
      <c r="N99">
        <v>19</v>
      </c>
      <c r="O99">
        <v>484</v>
      </c>
      <c r="P99">
        <v>174</v>
      </c>
      <c r="Q99">
        <v>193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35">
      <c r="A100">
        <v>311</v>
      </c>
      <c r="B100" t="s">
        <v>114</v>
      </c>
      <c r="C100">
        <v>2</v>
      </c>
      <c r="D100">
        <v>2</v>
      </c>
      <c r="E100">
        <v>3</v>
      </c>
      <c r="F100">
        <v>4</v>
      </c>
      <c r="G100">
        <v>4</v>
      </c>
      <c r="H100">
        <v>4</v>
      </c>
      <c r="I100">
        <v>4</v>
      </c>
      <c r="J100">
        <v>3</v>
      </c>
      <c r="K100">
        <v>4</v>
      </c>
      <c r="L100">
        <v>4</v>
      </c>
      <c r="M100">
        <v>5</v>
      </c>
      <c r="N100">
        <v>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312</v>
      </c>
      <c r="B101" t="s">
        <v>115</v>
      </c>
      <c r="C101">
        <v>8</v>
      </c>
      <c r="D101">
        <v>8</v>
      </c>
      <c r="E101">
        <v>14</v>
      </c>
      <c r="F101">
        <v>16</v>
      </c>
      <c r="G101">
        <v>18</v>
      </c>
      <c r="H101">
        <v>18</v>
      </c>
      <c r="I101">
        <v>16</v>
      </c>
      <c r="J101">
        <v>14</v>
      </c>
      <c r="K101">
        <v>18</v>
      </c>
      <c r="L101">
        <v>18</v>
      </c>
      <c r="M101">
        <v>22</v>
      </c>
      <c r="N101">
        <v>29</v>
      </c>
      <c r="O101">
        <v>0</v>
      </c>
      <c r="P101">
        <v>1098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313</v>
      </c>
      <c r="B102" t="s">
        <v>116</v>
      </c>
      <c r="C102">
        <v>2</v>
      </c>
      <c r="D102">
        <v>2</v>
      </c>
      <c r="E102">
        <v>3</v>
      </c>
      <c r="F102">
        <v>4</v>
      </c>
      <c r="G102">
        <v>4</v>
      </c>
      <c r="H102">
        <v>4</v>
      </c>
      <c r="I102">
        <v>4</v>
      </c>
      <c r="J102">
        <v>3</v>
      </c>
      <c r="K102">
        <v>4</v>
      </c>
      <c r="L102">
        <v>4</v>
      </c>
      <c r="M102">
        <v>5</v>
      </c>
      <c r="N102">
        <v>7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314</v>
      </c>
      <c r="B103" t="s">
        <v>117</v>
      </c>
      <c r="C103">
        <v>4</v>
      </c>
      <c r="D103">
        <v>4</v>
      </c>
      <c r="E103">
        <v>7</v>
      </c>
      <c r="F103">
        <v>8</v>
      </c>
      <c r="G103">
        <v>9</v>
      </c>
      <c r="H103">
        <v>9</v>
      </c>
      <c r="I103">
        <v>8</v>
      </c>
      <c r="J103">
        <v>7</v>
      </c>
      <c r="K103">
        <v>9</v>
      </c>
      <c r="L103">
        <v>9</v>
      </c>
      <c r="M103">
        <v>11</v>
      </c>
      <c r="N103">
        <v>15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315</v>
      </c>
      <c r="B104" t="s">
        <v>118</v>
      </c>
      <c r="C104">
        <v>3</v>
      </c>
      <c r="D104">
        <v>3</v>
      </c>
      <c r="E104">
        <v>4</v>
      </c>
      <c r="F104">
        <v>5</v>
      </c>
      <c r="G104">
        <v>6</v>
      </c>
      <c r="H104">
        <v>6</v>
      </c>
      <c r="I104">
        <v>5</v>
      </c>
      <c r="J104">
        <v>4</v>
      </c>
      <c r="K104">
        <v>6</v>
      </c>
      <c r="L104">
        <v>6</v>
      </c>
      <c r="M104">
        <v>7</v>
      </c>
      <c r="N104">
        <v>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316</v>
      </c>
      <c r="B105" t="s">
        <v>171</v>
      </c>
      <c r="C105">
        <v>539</v>
      </c>
      <c r="D105">
        <v>624</v>
      </c>
      <c r="E105">
        <v>624</v>
      </c>
      <c r="F105">
        <v>453</v>
      </c>
      <c r="G105">
        <v>282</v>
      </c>
      <c r="H105">
        <v>112</v>
      </c>
      <c r="I105">
        <v>-145</v>
      </c>
      <c r="J105">
        <v>111</v>
      </c>
      <c r="K105">
        <v>197</v>
      </c>
      <c r="L105">
        <v>-657</v>
      </c>
      <c r="M105">
        <v>-486</v>
      </c>
      <c r="N105">
        <v>369</v>
      </c>
      <c r="O105">
        <v>-534</v>
      </c>
      <c r="P105">
        <v>318</v>
      </c>
      <c r="Q105">
        <v>176</v>
      </c>
      <c r="R105">
        <v>1492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317</v>
      </c>
      <c r="B106" t="s">
        <v>166</v>
      </c>
      <c r="C106">
        <v>237</v>
      </c>
      <c r="D106">
        <v>268</v>
      </c>
      <c r="E106">
        <v>268</v>
      </c>
      <c r="F106">
        <v>205</v>
      </c>
      <c r="G106">
        <v>143</v>
      </c>
      <c r="H106">
        <v>81</v>
      </c>
      <c r="I106">
        <v>-12</v>
      </c>
      <c r="J106">
        <v>81</v>
      </c>
      <c r="K106">
        <v>112</v>
      </c>
      <c r="L106">
        <v>-199</v>
      </c>
      <c r="M106">
        <v>-137</v>
      </c>
      <c r="N106">
        <v>174</v>
      </c>
      <c r="O106">
        <v>-1424</v>
      </c>
      <c r="P106">
        <v>-210</v>
      </c>
      <c r="Q106">
        <v>-939</v>
      </c>
      <c r="R106">
        <v>661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318</v>
      </c>
      <c r="B107" t="s">
        <v>167</v>
      </c>
      <c r="C107">
        <v>833</v>
      </c>
      <c r="D107">
        <v>965</v>
      </c>
      <c r="E107">
        <v>965</v>
      </c>
      <c r="F107">
        <v>701</v>
      </c>
      <c r="G107">
        <v>437</v>
      </c>
      <c r="H107">
        <v>174</v>
      </c>
      <c r="I107">
        <v>-224</v>
      </c>
      <c r="J107">
        <v>172</v>
      </c>
      <c r="K107">
        <v>305</v>
      </c>
      <c r="L107">
        <v>-1015</v>
      </c>
      <c r="M107">
        <v>-751</v>
      </c>
      <c r="N107">
        <v>571</v>
      </c>
      <c r="O107">
        <v>-555</v>
      </c>
      <c r="P107">
        <v>-306</v>
      </c>
      <c r="Q107">
        <v>-173</v>
      </c>
      <c r="R107">
        <v>-1252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319</v>
      </c>
      <c r="B108" t="s">
        <v>170</v>
      </c>
      <c r="C108">
        <v>237</v>
      </c>
      <c r="D108">
        <v>268</v>
      </c>
      <c r="E108">
        <v>268</v>
      </c>
      <c r="F108">
        <v>205</v>
      </c>
      <c r="G108">
        <v>143</v>
      </c>
      <c r="H108">
        <v>81</v>
      </c>
      <c r="I108">
        <v>-12</v>
      </c>
      <c r="J108">
        <v>81</v>
      </c>
      <c r="K108">
        <v>112</v>
      </c>
      <c r="L108">
        <v>-199</v>
      </c>
      <c r="M108">
        <v>-137</v>
      </c>
      <c r="N108">
        <v>174</v>
      </c>
      <c r="O108">
        <v>0</v>
      </c>
      <c r="P108">
        <v>0</v>
      </c>
      <c r="Q108">
        <v>0</v>
      </c>
      <c r="R108">
        <v>66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320</v>
      </c>
      <c r="B109" t="s">
        <v>169</v>
      </c>
      <c r="C109">
        <v>337</v>
      </c>
      <c r="D109">
        <v>403</v>
      </c>
      <c r="E109">
        <v>403</v>
      </c>
      <c r="F109">
        <v>271</v>
      </c>
      <c r="G109">
        <v>138</v>
      </c>
      <c r="H109">
        <v>7</v>
      </c>
      <c r="I109">
        <v>-192</v>
      </c>
      <c r="J109">
        <v>6</v>
      </c>
      <c r="K109">
        <v>72</v>
      </c>
      <c r="L109">
        <v>-588</v>
      </c>
      <c r="M109">
        <v>-455</v>
      </c>
      <c r="N109">
        <v>205</v>
      </c>
      <c r="O109">
        <v>-2976</v>
      </c>
      <c r="P109">
        <v>-673</v>
      </c>
      <c r="Q109">
        <v>-504</v>
      </c>
      <c r="R109">
        <v>-566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321</v>
      </c>
      <c r="B110" t="s">
        <v>168</v>
      </c>
      <c r="C110">
        <v>270</v>
      </c>
      <c r="D110">
        <v>313</v>
      </c>
      <c r="E110">
        <v>313</v>
      </c>
      <c r="F110">
        <v>227</v>
      </c>
      <c r="G110">
        <v>142</v>
      </c>
      <c r="H110">
        <v>56</v>
      </c>
      <c r="I110">
        <v>-72</v>
      </c>
      <c r="J110">
        <v>56</v>
      </c>
      <c r="K110">
        <v>99</v>
      </c>
      <c r="L110">
        <v>-329</v>
      </c>
      <c r="M110">
        <v>-243</v>
      </c>
      <c r="N110">
        <v>184</v>
      </c>
      <c r="O110">
        <v>0</v>
      </c>
      <c r="P110">
        <v>63</v>
      </c>
      <c r="Q110">
        <v>-157</v>
      </c>
      <c r="R110">
        <v>-416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322</v>
      </c>
      <c r="B111" t="s">
        <v>183</v>
      </c>
      <c r="C111">
        <v>50</v>
      </c>
      <c r="D111">
        <v>50</v>
      </c>
      <c r="E111">
        <v>24</v>
      </c>
      <c r="F111">
        <v>15</v>
      </c>
      <c r="G111">
        <v>6</v>
      </c>
      <c r="H111">
        <v>6</v>
      </c>
      <c r="I111">
        <v>15</v>
      </c>
      <c r="J111">
        <v>24</v>
      </c>
      <c r="K111">
        <v>6</v>
      </c>
      <c r="L111">
        <v>6</v>
      </c>
      <c r="M111">
        <v>-11</v>
      </c>
      <c r="N111">
        <v>-46</v>
      </c>
      <c r="O111">
        <v>0</v>
      </c>
      <c r="P111">
        <v>-709</v>
      </c>
      <c r="Q111">
        <v>-200</v>
      </c>
      <c r="R111">
        <v>-690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323</v>
      </c>
      <c r="B112" t="s">
        <v>178</v>
      </c>
      <c r="C112">
        <v>22</v>
      </c>
      <c r="D112">
        <v>22</v>
      </c>
      <c r="E112">
        <v>13</v>
      </c>
      <c r="F112">
        <v>10</v>
      </c>
      <c r="G112">
        <v>6</v>
      </c>
      <c r="H112">
        <v>6</v>
      </c>
      <c r="I112">
        <v>10</v>
      </c>
      <c r="J112">
        <v>13</v>
      </c>
      <c r="K112">
        <v>6</v>
      </c>
      <c r="L112">
        <v>6</v>
      </c>
      <c r="M112">
        <v>0</v>
      </c>
      <c r="N112">
        <v>-13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35">
      <c r="A113">
        <v>324</v>
      </c>
      <c r="B113" t="s">
        <v>179</v>
      </c>
      <c r="C113">
        <v>78</v>
      </c>
      <c r="D113">
        <v>78</v>
      </c>
      <c r="E113">
        <v>37</v>
      </c>
      <c r="F113">
        <v>24</v>
      </c>
      <c r="G113">
        <v>10</v>
      </c>
      <c r="H113">
        <v>10</v>
      </c>
      <c r="I113">
        <v>24</v>
      </c>
      <c r="J113">
        <v>37</v>
      </c>
      <c r="K113">
        <v>10</v>
      </c>
      <c r="L113">
        <v>10</v>
      </c>
      <c r="M113">
        <v>-17</v>
      </c>
      <c r="N113">
        <v>-71</v>
      </c>
      <c r="O113">
        <v>-142</v>
      </c>
      <c r="P113">
        <v>-25</v>
      </c>
      <c r="Q113">
        <v>-1180</v>
      </c>
      <c r="R113">
        <v>-405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325</v>
      </c>
      <c r="B114" t="s">
        <v>182</v>
      </c>
      <c r="C114">
        <v>22</v>
      </c>
      <c r="D114">
        <v>22</v>
      </c>
      <c r="E114">
        <v>13</v>
      </c>
      <c r="F114">
        <v>10</v>
      </c>
      <c r="G114">
        <v>6</v>
      </c>
      <c r="H114">
        <v>6</v>
      </c>
      <c r="I114">
        <v>10</v>
      </c>
      <c r="J114">
        <v>13</v>
      </c>
      <c r="K114">
        <v>6</v>
      </c>
      <c r="L114">
        <v>6</v>
      </c>
      <c r="M114">
        <v>0</v>
      </c>
      <c r="N114">
        <v>-13</v>
      </c>
      <c r="O114">
        <v>0</v>
      </c>
      <c r="P114">
        <v>0</v>
      </c>
      <c r="Q114">
        <v>-395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326</v>
      </c>
      <c r="B115" t="s">
        <v>181</v>
      </c>
      <c r="C115">
        <v>31</v>
      </c>
      <c r="D115">
        <v>31</v>
      </c>
      <c r="E115">
        <v>11</v>
      </c>
      <c r="F115">
        <v>4</v>
      </c>
      <c r="G115">
        <v>-3</v>
      </c>
      <c r="H115">
        <v>-3</v>
      </c>
      <c r="I115">
        <v>4</v>
      </c>
      <c r="J115">
        <v>11</v>
      </c>
      <c r="K115">
        <v>-3</v>
      </c>
      <c r="L115">
        <v>-3</v>
      </c>
      <c r="M115">
        <v>-16</v>
      </c>
      <c r="N115">
        <v>-43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327</v>
      </c>
      <c r="B116" t="s">
        <v>180</v>
      </c>
      <c r="C116">
        <v>26</v>
      </c>
      <c r="D116">
        <v>26</v>
      </c>
      <c r="E116">
        <v>12</v>
      </c>
      <c r="F116">
        <v>8</v>
      </c>
      <c r="G116">
        <v>4</v>
      </c>
      <c r="H116">
        <v>4</v>
      </c>
      <c r="I116">
        <v>8</v>
      </c>
      <c r="J116">
        <v>12</v>
      </c>
      <c r="K116">
        <v>4</v>
      </c>
      <c r="L116">
        <v>4</v>
      </c>
      <c r="M116">
        <v>-5</v>
      </c>
      <c r="N116">
        <v>-23</v>
      </c>
      <c r="O116">
        <v>0</v>
      </c>
      <c r="P116">
        <v>-178</v>
      </c>
      <c r="Q116">
        <v>0</v>
      </c>
      <c r="R116">
        <v>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328</v>
      </c>
      <c r="B117" t="s">
        <v>189</v>
      </c>
      <c r="C117">
        <v>279</v>
      </c>
      <c r="D117">
        <v>279</v>
      </c>
      <c r="E117">
        <v>220</v>
      </c>
      <c r="F117">
        <v>200</v>
      </c>
      <c r="G117">
        <v>180</v>
      </c>
      <c r="H117">
        <v>181</v>
      </c>
      <c r="I117">
        <v>200</v>
      </c>
      <c r="J117">
        <v>220</v>
      </c>
      <c r="K117">
        <v>180</v>
      </c>
      <c r="L117">
        <v>181</v>
      </c>
      <c r="M117">
        <v>142</v>
      </c>
      <c r="N117">
        <v>64</v>
      </c>
      <c r="O117">
        <v>0</v>
      </c>
      <c r="P117">
        <v>-367</v>
      </c>
      <c r="Q117">
        <v>-1821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329</v>
      </c>
      <c r="B118" t="s">
        <v>184</v>
      </c>
      <c r="C118">
        <v>117</v>
      </c>
      <c r="D118">
        <v>117</v>
      </c>
      <c r="E118">
        <v>96</v>
      </c>
      <c r="F118">
        <v>89</v>
      </c>
      <c r="G118">
        <v>82</v>
      </c>
      <c r="H118">
        <v>82</v>
      </c>
      <c r="I118">
        <v>89</v>
      </c>
      <c r="J118">
        <v>96</v>
      </c>
      <c r="K118">
        <v>82</v>
      </c>
      <c r="L118">
        <v>82</v>
      </c>
      <c r="M118">
        <v>68</v>
      </c>
      <c r="N118">
        <v>39</v>
      </c>
      <c r="O118">
        <v>-328</v>
      </c>
      <c r="P118">
        <v>0</v>
      </c>
      <c r="Q118">
        <v>-362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330</v>
      </c>
      <c r="B119" t="s">
        <v>185</v>
      </c>
      <c r="C119">
        <v>431</v>
      </c>
      <c r="D119">
        <v>431</v>
      </c>
      <c r="E119">
        <v>340</v>
      </c>
      <c r="F119">
        <v>309</v>
      </c>
      <c r="G119">
        <v>279</v>
      </c>
      <c r="H119">
        <v>280</v>
      </c>
      <c r="I119">
        <v>309</v>
      </c>
      <c r="J119">
        <v>340</v>
      </c>
      <c r="K119">
        <v>279</v>
      </c>
      <c r="L119">
        <v>280</v>
      </c>
      <c r="M119">
        <v>219</v>
      </c>
      <c r="N119">
        <v>98</v>
      </c>
      <c r="O119">
        <v>181</v>
      </c>
      <c r="P119">
        <v>215</v>
      </c>
      <c r="Q119">
        <v>-150</v>
      </c>
      <c r="R119">
        <v>100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331</v>
      </c>
      <c r="B120" t="s">
        <v>188</v>
      </c>
      <c r="C120">
        <v>117</v>
      </c>
      <c r="D120">
        <v>117</v>
      </c>
      <c r="E120">
        <v>96</v>
      </c>
      <c r="F120">
        <v>89</v>
      </c>
      <c r="G120">
        <v>82</v>
      </c>
      <c r="H120">
        <v>82</v>
      </c>
      <c r="I120">
        <v>89</v>
      </c>
      <c r="J120">
        <v>96</v>
      </c>
      <c r="K120">
        <v>82</v>
      </c>
      <c r="L120">
        <v>82</v>
      </c>
      <c r="M120">
        <v>68</v>
      </c>
      <c r="N120">
        <v>39</v>
      </c>
      <c r="O120">
        <v>0</v>
      </c>
      <c r="P120">
        <v>0</v>
      </c>
      <c r="Q120">
        <v>264</v>
      </c>
      <c r="R120">
        <v>-218</v>
      </c>
      <c r="S120">
        <v>-327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332</v>
      </c>
      <c r="B121" t="s">
        <v>187</v>
      </c>
      <c r="C121">
        <v>183</v>
      </c>
      <c r="D121">
        <v>183</v>
      </c>
      <c r="E121">
        <v>138</v>
      </c>
      <c r="F121">
        <v>123</v>
      </c>
      <c r="G121">
        <v>108</v>
      </c>
      <c r="H121">
        <v>108</v>
      </c>
      <c r="I121">
        <v>123</v>
      </c>
      <c r="J121">
        <v>138</v>
      </c>
      <c r="K121">
        <v>108</v>
      </c>
      <c r="L121">
        <v>108</v>
      </c>
      <c r="M121">
        <v>77</v>
      </c>
      <c r="N121">
        <v>17</v>
      </c>
      <c r="O121">
        <v>-541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333</v>
      </c>
      <c r="B122" t="s">
        <v>186</v>
      </c>
      <c r="C122">
        <v>140</v>
      </c>
      <c r="D122">
        <v>140</v>
      </c>
      <c r="E122">
        <v>110</v>
      </c>
      <c r="F122">
        <v>101</v>
      </c>
      <c r="G122">
        <v>91</v>
      </c>
      <c r="H122">
        <v>91</v>
      </c>
      <c r="I122">
        <v>101</v>
      </c>
      <c r="J122">
        <v>110</v>
      </c>
      <c r="K122">
        <v>91</v>
      </c>
      <c r="L122">
        <v>91</v>
      </c>
      <c r="M122">
        <v>71</v>
      </c>
      <c r="N122">
        <v>32</v>
      </c>
      <c r="O122">
        <v>0</v>
      </c>
      <c r="P122">
        <v>292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334</v>
      </c>
      <c r="B123" t="s">
        <v>195</v>
      </c>
      <c r="C123">
        <v>156</v>
      </c>
      <c r="D123">
        <v>156</v>
      </c>
      <c r="E123">
        <v>152</v>
      </c>
      <c r="F123">
        <v>151</v>
      </c>
      <c r="G123">
        <v>150</v>
      </c>
      <c r="H123">
        <v>150</v>
      </c>
      <c r="I123">
        <v>151</v>
      </c>
      <c r="J123">
        <v>152</v>
      </c>
      <c r="K123">
        <v>150</v>
      </c>
      <c r="L123">
        <v>150</v>
      </c>
      <c r="M123">
        <v>147</v>
      </c>
      <c r="N123">
        <v>142</v>
      </c>
      <c r="O123">
        <v>-484</v>
      </c>
      <c r="P123">
        <v>-174</v>
      </c>
      <c r="Q123">
        <v>-193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335</v>
      </c>
      <c r="B124" t="s">
        <v>190</v>
      </c>
      <c r="C124">
        <v>64</v>
      </c>
      <c r="D124">
        <v>64</v>
      </c>
      <c r="E124">
        <v>63</v>
      </c>
      <c r="F124">
        <v>62</v>
      </c>
      <c r="G124">
        <v>62</v>
      </c>
      <c r="H124">
        <v>62</v>
      </c>
      <c r="I124">
        <v>62</v>
      </c>
      <c r="J124">
        <v>63</v>
      </c>
      <c r="K124">
        <v>62</v>
      </c>
      <c r="L124">
        <v>62</v>
      </c>
      <c r="M124">
        <v>61</v>
      </c>
      <c r="N124">
        <v>59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336</v>
      </c>
      <c r="B125" t="s">
        <v>191</v>
      </c>
      <c r="C125">
        <v>241</v>
      </c>
      <c r="D125">
        <v>241</v>
      </c>
      <c r="E125">
        <v>235</v>
      </c>
      <c r="F125">
        <v>233</v>
      </c>
      <c r="G125">
        <v>231</v>
      </c>
      <c r="H125">
        <v>231</v>
      </c>
      <c r="I125">
        <v>233</v>
      </c>
      <c r="J125">
        <v>235</v>
      </c>
      <c r="K125">
        <v>231</v>
      </c>
      <c r="L125">
        <v>231</v>
      </c>
      <c r="M125">
        <v>227</v>
      </c>
      <c r="N125">
        <v>220</v>
      </c>
      <c r="O125">
        <v>0</v>
      </c>
      <c r="P125">
        <v>57</v>
      </c>
      <c r="Q125">
        <v>0</v>
      </c>
      <c r="R125">
        <v>190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337</v>
      </c>
      <c r="B126" t="s">
        <v>194</v>
      </c>
      <c r="C126">
        <v>64</v>
      </c>
      <c r="D126">
        <v>64</v>
      </c>
      <c r="E126">
        <v>63</v>
      </c>
      <c r="F126">
        <v>62</v>
      </c>
      <c r="G126">
        <v>62</v>
      </c>
      <c r="H126">
        <v>62</v>
      </c>
      <c r="I126">
        <v>62</v>
      </c>
      <c r="J126">
        <v>63</v>
      </c>
      <c r="K126">
        <v>62</v>
      </c>
      <c r="L126">
        <v>62</v>
      </c>
      <c r="M126">
        <v>61</v>
      </c>
      <c r="N126">
        <v>59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338</v>
      </c>
      <c r="B127" t="s">
        <v>193</v>
      </c>
      <c r="C127">
        <v>106</v>
      </c>
      <c r="D127">
        <v>106</v>
      </c>
      <c r="E127">
        <v>103</v>
      </c>
      <c r="F127">
        <v>102</v>
      </c>
      <c r="G127">
        <v>101</v>
      </c>
      <c r="H127">
        <v>101</v>
      </c>
      <c r="I127">
        <v>102</v>
      </c>
      <c r="J127">
        <v>103</v>
      </c>
      <c r="K127">
        <v>101</v>
      </c>
      <c r="L127">
        <v>101</v>
      </c>
      <c r="M127">
        <v>99</v>
      </c>
      <c r="N127">
        <v>95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339</v>
      </c>
      <c r="B128" t="s">
        <v>192</v>
      </c>
      <c r="C128">
        <v>77</v>
      </c>
      <c r="D128">
        <v>77</v>
      </c>
      <c r="E128">
        <v>76</v>
      </c>
      <c r="F128">
        <v>75</v>
      </c>
      <c r="G128">
        <v>74</v>
      </c>
      <c r="H128">
        <v>75</v>
      </c>
      <c r="I128">
        <v>75</v>
      </c>
      <c r="J128">
        <v>76</v>
      </c>
      <c r="K128">
        <v>74</v>
      </c>
      <c r="L128">
        <v>75</v>
      </c>
      <c r="M128">
        <v>74</v>
      </c>
      <c r="N128">
        <v>72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340</v>
      </c>
      <c r="B129" t="s">
        <v>201</v>
      </c>
      <c r="C129">
        <v>4404</v>
      </c>
      <c r="D129">
        <v>4404</v>
      </c>
      <c r="E129">
        <v>4404</v>
      </c>
      <c r="F129">
        <v>4404</v>
      </c>
      <c r="G129">
        <v>4404</v>
      </c>
      <c r="H129">
        <v>4409</v>
      </c>
      <c r="I129">
        <v>4404</v>
      </c>
      <c r="J129">
        <v>4404</v>
      </c>
      <c r="K129">
        <v>4404</v>
      </c>
      <c r="L129">
        <v>4409</v>
      </c>
      <c r="M129">
        <v>4409</v>
      </c>
      <c r="N129">
        <v>4409</v>
      </c>
      <c r="O129">
        <v>1801</v>
      </c>
      <c r="P129">
        <v>2357</v>
      </c>
      <c r="Q129">
        <v>1233</v>
      </c>
      <c r="R129">
        <v>3997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341</v>
      </c>
      <c r="B130" t="s">
        <v>196</v>
      </c>
      <c r="C130">
        <v>1803</v>
      </c>
      <c r="D130">
        <v>1803</v>
      </c>
      <c r="E130">
        <v>1803</v>
      </c>
      <c r="F130">
        <v>1803</v>
      </c>
      <c r="G130">
        <v>1803</v>
      </c>
      <c r="H130">
        <v>1804</v>
      </c>
      <c r="I130">
        <v>1803</v>
      </c>
      <c r="J130">
        <v>1803</v>
      </c>
      <c r="K130">
        <v>1803</v>
      </c>
      <c r="L130">
        <v>1804</v>
      </c>
      <c r="M130">
        <v>1804</v>
      </c>
      <c r="N130">
        <v>1804</v>
      </c>
      <c r="O130">
        <v>349</v>
      </c>
      <c r="P130">
        <v>40</v>
      </c>
      <c r="Q130">
        <v>663</v>
      </c>
      <c r="R130">
        <v>525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342</v>
      </c>
      <c r="B131" t="s">
        <v>197</v>
      </c>
      <c r="C131">
        <v>6807</v>
      </c>
      <c r="D131">
        <v>6807</v>
      </c>
      <c r="E131">
        <v>6807</v>
      </c>
      <c r="F131">
        <v>6807</v>
      </c>
      <c r="G131">
        <v>6807</v>
      </c>
      <c r="H131">
        <v>6816</v>
      </c>
      <c r="I131">
        <v>6807</v>
      </c>
      <c r="J131">
        <v>6807</v>
      </c>
      <c r="K131">
        <v>6807</v>
      </c>
      <c r="L131">
        <v>6816</v>
      </c>
      <c r="M131">
        <v>6816</v>
      </c>
      <c r="N131">
        <v>6816</v>
      </c>
      <c r="O131">
        <v>1198</v>
      </c>
      <c r="P131">
        <v>3276</v>
      </c>
      <c r="Q131">
        <v>1806</v>
      </c>
      <c r="R131">
        <v>1309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343</v>
      </c>
      <c r="B132" t="s">
        <v>200</v>
      </c>
      <c r="C132">
        <v>1803</v>
      </c>
      <c r="D132">
        <v>1803</v>
      </c>
      <c r="E132">
        <v>1803</v>
      </c>
      <c r="F132">
        <v>1803</v>
      </c>
      <c r="G132">
        <v>1803</v>
      </c>
      <c r="H132">
        <v>1804</v>
      </c>
      <c r="I132">
        <v>1803</v>
      </c>
      <c r="J132">
        <v>1803</v>
      </c>
      <c r="K132">
        <v>1803</v>
      </c>
      <c r="L132">
        <v>1804</v>
      </c>
      <c r="M132">
        <v>1804</v>
      </c>
      <c r="N132">
        <v>1804</v>
      </c>
      <c r="O132">
        <v>210</v>
      </c>
      <c r="P132">
        <v>0</v>
      </c>
      <c r="Q132">
        <v>264</v>
      </c>
      <c r="R132">
        <v>586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344</v>
      </c>
      <c r="B133" t="s">
        <v>199</v>
      </c>
      <c r="C133">
        <v>3004</v>
      </c>
      <c r="D133">
        <v>3004</v>
      </c>
      <c r="E133">
        <v>3004</v>
      </c>
      <c r="F133">
        <v>3004</v>
      </c>
      <c r="G133">
        <v>3004</v>
      </c>
      <c r="H133">
        <v>3007</v>
      </c>
      <c r="I133">
        <v>3004</v>
      </c>
      <c r="J133">
        <v>3004</v>
      </c>
      <c r="K133">
        <v>3004</v>
      </c>
      <c r="L133">
        <v>3007</v>
      </c>
      <c r="M133">
        <v>3007</v>
      </c>
      <c r="N133">
        <v>3007</v>
      </c>
      <c r="O133">
        <v>300</v>
      </c>
      <c r="P133">
        <v>0</v>
      </c>
      <c r="Q133">
        <v>276</v>
      </c>
      <c r="R133">
        <v>665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345</v>
      </c>
      <c r="B134" t="s">
        <v>198</v>
      </c>
      <c r="C134">
        <v>2203</v>
      </c>
      <c r="D134">
        <v>2203</v>
      </c>
      <c r="E134">
        <v>2203</v>
      </c>
      <c r="F134">
        <v>2203</v>
      </c>
      <c r="G134">
        <v>2203</v>
      </c>
      <c r="H134">
        <v>2205</v>
      </c>
      <c r="I134">
        <v>2203</v>
      </c>
      <c r="J134">
        <v>2203</v>
      </c>
      <c r="K134">
        <v>2203</v>
      </c>
      <c r="L134">
        <v>2205</v>
      </c>
      <c r="M134">
        <v>2205</v>
      </c>
      <c r="N134">
        <v>2205</v>
      </c>
      <c r="O134">
        <v>130</v>
      </c>
      <c r="P134">
        <v>1191</v>
      </c>
      <c r="Q134">
        <v>525</v>
      </c>
      <c r="R134">
        <v>212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346</v>
      </c>
      <c r="B135" t="s">
        <v>207</v>
      </c>
      <c r="C135">
        <v>841</v>
      </c>
      <c r="D135">
        <v>749</v>
      </c>
      <c r="E135">
        <v>1103</v>
      </c>
      <c r="F135">
        <v>1433</v>
      </c>
      <c r="G135">
        <v>1709</v>
      </c>
      <c r="H135">
        <v>1894</v>
      </c>
      <c r="I135">
        <v>2024</v>
      </c>
      <c r="J135">
        <v>1664</v>
      </c>
      <c r="K135">
        <v>1801</v>
      </c>
      <c r="L135">
        <v>2711</v>
      </c>
      <c r="M135">
        <v>2782</v>
      </c>
      <c r="N135">
        <v>2322</v>
      </c>
      <c r="O135">
        <v>2302</v>
      </c>
      <c r="P135">
        <v>2165</v>
      </c>
      <c r="Q135">
        <v>5547</v>
      </c>
      <c r="R135">
        <v>6565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347</v>
      </c>
      <c r="B136" t="s">
        <v>202</v>
      </c>
      <c r="C136">
        <v>306</v>
      </c>
      <c r="D136">
        <v>273</v>
      </c>
      <c r="E136">
        <v>401</v>
      </c>
      <c r="F136">
        <v>522</v>
      </c>
      <c r="G136">
        <v>622</v>
      </c>
      <c r="H136">
        <v>689</v>
      </c>
      <c r="I136">
        <v>736</v>
      </c>
      <c r="J136">
        <v>605</v>
      </c>
      <c r="K136">
        <v>655</v>
      </c>
      <c r="L136">
        <v>986</v>
      </c>
      <c r="M136">
        <v>1012</v>
      </c>
      <c r="N136">
        <v>846</v>
      </c>
      <c r="O136">
        <v>2810</v>
      </c>
      <c r="P136">
        <v>313</v>
      </c>
      <c r="Q136">
        <v>1904</v>
      </c>
      <c r="R136">
        <v>-222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348</v>
      </c>
      <c r="B137" t="s">
        <v>203</v>
      </c>
      <c r="C137">
        <v>1301</v>
      </c>
      <c r="D137">
        <v>1158</v>
      </c>
      <c r="E137">
        <v>1705</v>
      </c>
      <c r="F137">
        <v>2215</v>
      </c>
      <c r="G137">
        <v>2641</v>
      </c>
      <c r="H137">
        <v>2927</v>
      </c>
      <c r="I137">
        <v>3129</v>
      </c>
      <c r="J137">
        <v>2573</v>
      </c>
      <c r="K137">
        <v>2783</v>
      </c>
      <c r="L137">
        <v>4191</v>
      </c>
      <c r="M137">
        <v>4302</v>
      </c>
      <c r="N137">
        <v>3591</v>
      </c>
      <c r="O137">
        <v>2089</v>
      </c>
      <c r="P137">
        <v>3325</v>
      </c>
      <c r="Q137">
        <v>2959</v>
      </c>
      <c r="R137">
        <v>3738</v>
      </c>
      <c r="S137">
        <v>-360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349</v>
      </c>
      <c r="B138" t="s">
        <v>206</v>
      </c>
      <c r="C138">
        <v>306</v>
      </c>
      <c r="D138">
        <v>273</v>
      </c>
      <c r="E138">
        <v>401</v>
      </c>
      <c r="F138">
        <v>522</v>
      </c>
      <c r="G138">
        <v>622</v>
      </c>
      <c r="H138">
        <v>689</v>
      </c>
      <c r="I138">
        <v>736</v>
      </c>
      <c r="J138">
        <v>605</v>
      </c>
      <c r="K138">
        <v>655</v>
      </c>
      <c r="L138">
        <v>986</v>
      </c>
      <c r="M138">
        <v>1012</v>
      </c>
      <c r="N138">
        <v>846</v>
      </c>
      <c r="O138">
        <v>0</v>
      </c>
      <c r="P138">
        <v>100</v>
      </c>
      <c r="Q138">
        <v>566</v>
      </c>
      <c r="R138">
        <v>218</v>
      </c>
      <c r="S138">
        <v>498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350</v>
      </c>
      <c r="B139" t="s">
        <v>205</v>
      </c>
      <c r="C139">
        <v>650</v>
      </c>
      <c r="D139">
        <v>579</v>
      </c>
      <c r="E139">
        <v>851</v>
      </c>
      <c r="F139">
        <v>1107</v>
      </c>
      <c r="G139">
        <v>1320</v>
      </c>
      <c r="H139">
        <v>1463</v>
      </c>
      <c r="I139">
        <v>1565</v>
      </c>
      <c r="J139">
        <v>1285</v>
      </c>
      <c r="K139">
        <v>1392</v>
      </c>
      <c r="L139">
        <v>2095</v>
      </c>
      <c r="M139">
        <v>2150</v>
      </c>
      <c r="N139">
        <v>1795</v>
      </c>
      <c r="O139">
        <v>3816</v>
      </c>
      <c r="P139">
        <v>673</v>
      </c>
      <c r="Q139">
        <v>1246</v>
      </c>
      <c r="R139">
        <v>1553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351</v>
      </c>
      <c r="B140" t="s">
        <v>204</v>
      </c>
      <c r="C140">
        <v>420</v>
      </c>
      <c r="D140">
        <v>373</v>
      </c>
      <c r="E140">
        <v>551</v>
      </c>
      <c r="F140">
        <v>716</v>
      </c>
      <c r="G140">
        <v>854</v>
      </c>
      <c r="H140">
        <v>947</v>
      </c>
      <c r="I140">
        <v>1012</v>
      </c>
      <c r="J140">
        <v>833</v>
      </c>
      <c r="K140">
        <v>901</v>
      </c>
      <c r="L140">
        <v>1356</v>
      </c>
      <c r="M140">
        <v>1391</v>
      </c>
      <c r="N140">
        <v>1163</v>
      </c>
      <c r="O140">
        <v>354</v>
      </c>
      <c r="P140">
        <v>374</v>
      </c>
      <c r="Q140">
        <v>273</v>
      </c>
      <c r="R140">
        <v>703</v>
      </c>
      <c r="S140">
        <v>709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358</v>
      </c>
      <c r="B141" t="s">
        <v>348</v>
      </c>
      <c r="C141">
        <v>15302</v>
      </c>
      <c r="D141">
        <v>63400</v>
      </c>
      <c r="E141">
        <v>63400</v>
      </c>
      <c r="F141">
        <v>46110</v>
      </c>
      <c r="G141">
        <v>63400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3676</v>
      </c>
      <c r="P141">
        <v>36222</v>
      </c>
      <c r="Q141">
        <v>3192</v>
      </c>
      <c r="R141">
        <v>3871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359</v>
      </c>
      <c r="B142" t="s">
        <v>343</v>
      </c>
      <c r="C142">
        <v>3672</v>
      </c>
      <c r="D142">
        <v>15216</v>
      </c>
      <c r="E142">
        <v>15216</v>
      </c>
      <c r="F142">
        <v>11067</v>
      </c>
      <c r="G142">
        <v>15216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37079</v>
      </c>
      <c r="P142">
        <v>27073</v>
      </c>
      <c r="Q142">
        <v>12194</v>
      </c>
      <c r="R142">
        <v>3140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360</v>
      </c>
      <c r="B143" t="s">
        <v>344</v>
      </c>
      <c r="C143">
        <v>21423</v>
      </c>
      <c r="D143">
        <v>88762</v>
      </c>
      <c r="E143">
        <v>88762</v>
      </c>
      <c r="F143">
        <v>64554</v>
      </c>
      <c r="G143">
        <v>88762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4923</v>
      </c>
      <c r="P143">
        <v>17964</v>
      </c>
      <c r="Q143">
        <v>27912</v>
      </c>
      <c r="R143">
        <v>20940</v>
      </c>
      <c r="S143">
        <v>1450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361</v>
      </c>
      <c r="B144" t="s">
        <v>347</v>
      </c>
      <c r="C144">
        <v>4285</v>
      </c>
      <c r="D144">
        <v>17752</v>
      </c>
      <c r="E144">
        <v>17752</v>
      </c>
      <c r="F144">
        <v>12911</v>
      </c>
      <c r="G144">
        <v>17752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2143</v>
      </c>
      <c r="P144">
        <v>3963</v>
      </c>
      <c r="Q144">
        <v>5520</v>
      </c>
      <c r="R144">
        <v>8248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362</v>
      </c>
      <c r="B145" t="s">
        <v>346</v>
      </c>
      <c r="C145">
        <v>9794</v>
      </c>
      <c r="D145">
        <v>40576</v>
      </c>
      <c r="E145">
        <v>40576</v>
      </c>
      <c r="F145">
        <v>29511</v>
      </c>
      <c r="G145">
        <v>40576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87</v>
      </c>
      <c r="P145">
        <v>2641</v>
      </c>
      <c r="Q145">
        <v>2328</v>
      </c>
      <c r="R145">
        <v>2719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363</v>
      </c>
      <c r="B146" t="s">
        <v>345</v>
      </c>
      <c r="C146">
        <v>6732</v>
      </c>
      <c r="D146">
        <v>27896</v>
      </c>
      <c r="E146">
        <v>27896</v>
      </c>
      <c r="F146">
        <v>20288</v>
      </c>
      <c r="G146">
        <v>27896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18113</v>
      </c>
      <c r="P146">
        <v>7480</v>
      </c>
      <c r="Q146">
        <v>12935</v>
      </c>
      <c r="R146">
        <v>35637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364</v>
      </c>
      <c r="B147" t="s">
        <v>299</v>
      </c>
      <c r="C147">
        <v>19143</v>
      </c>
      <c r="D147">
        <v>22271</v>
      </c>
      <c r="E147">
        <v>54025</v>
      </c>
      <c r="F147">
        <v>81710</v>
      </c>
      <c r="G147">
        <v>49383</v>
      </c>
      <c r="H147">
        <v>47801</v>
      </c>
      <c r="I147">
        <v>72526</v>
      </c>
      <c r="J147">
        <v>41461</v>
      </c>
      <c r="K147">
        <v>66721</v>
      </c>
      <c r="L147">
        <v>85292</v>
      </c>
      <c r="M147">
        <v>52608</v>
      </c>
      <c r="N147">
        <v>46893</v>
      </c>
      <c r="O147">
        <v>24675</v>
      </c>
      <c r="P147">
        <v>57962</v>
      </c>
      <c r="Q147">
        <v>31313</v>
      </c>
      <c r="R147">
        <v>-408</v>
      </c>
      <c r="S147">
        <v>142005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365</v>
      </c>
      <c r="B148" t="s">
        <v>294</v>
      </c>
      <c r="C148">
        <v>45722</v>
      </c>
      <c r="D148">
        <v>-6472</v>
      </c>
      <c r="E148">
        <v>-1911</v>
      </c>
      <c r="F148">
        <v>208</v>
      </c>
      <c r="G148">
        <v>-1617</v>
      </c>
      <c r="H148">
        <v>3183</v>
      </c>
      <c r="I148">
        <v>-718</v>
      </c>
      <c r="J148">
        <v>1908</v>
      </c>
      <c r="K148">
        <v>745</v>
      </c>
      <c r="L148">
        <v>1020</v>
      </c>
      <c r="M148">
        <v>2743</v>
      </c>
      <c r="N148">
        <v>2737</v>
      </c>
      <c r="O148">
        <v>12151</v>
      </c>
      <c r="P148">
        <v>-11057</v>
      </c>
      <c r="Q148">
        <v>-11950</v>
      </c>
      <c r="R148">
        <v>-13874</v>
      </c>
      <c r="S148">
        <v>7994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366</v>
      </c>
      <c r="B149" t="s">
        <v>295</v>
      </c>
      <c r="C149">
        <v>124678</v>
      </c>
      <c r="D149">
        <v>25416</v>
      </c>
      <c r="E149">
        <v>50438</v>
      </c>
      <c r="F149">
        <v>90192</v>
      </c>
      <c r="G149">
        <v>54477</v>
      </c>
      <c r="H149">
        <v>73297</v>
      </c>
      <c r="I149">
        <v>106047</v>
      </c>
      <c r="J149">
        <v>53100</v>
      </c>
      <c r="K149">
        <v>79687</v>
      </c>
      <c r="L149">
        <v>57789</v>
      </c>
      <c r="M149">
        <v>72025</v>
      </c>
      <c r="N149">
        <v>154879</v>
      </c>
      <c r="O149">
        <v>48412</v>
      </c>
      <c r="P149">
        <v>62550</v>
      </c>
      <c r="Q149">
        <v>21238</v>
      </c>
      <c r="R149">
        <v>46072</v>
      </c>
      <c r="S149">
        <v>207226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367</v>
      </c>
      <c r="B150" t="s">
        <v>298</v>
      </c>
      <c r="C150">
        <v>-3721</v>
      </c>
      <c r="D150">
        <v>-7545</v>
      </c>
      <c r="E150">
        <v>-2084</v>
      </c>
      <c r="F150">
        <v>15532</v>
      </c>
      <c r="G150">
        <v>3594</v>
      </c>
      <c r="H150">
        <v>5796</v>
      </c>
      <c r="I150">
        <v>16733</v>
      </c>
      <c r="J150">
        <v>6053</v>
      </c>
      <c r="K150">
        <v>6554</v>
      </c>
      <c r="L150">
        <v>20421</v>
      </c>
      <c r="M150">
        <v>9307</v>
      </c>
      <c r="N150">
        <v>13326</v>
      </c>
      <c r="O150">
        <v>11684</v>
      </c>
      <c r="P150">
        <v>7801</v>
      </c>
      <c r="Q150">
        <v>992</v>
      </c>
      <c r="R150">
        <v>9645</v>
      </c>
      <c r="S150">
        <v>32554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368</v>
      </c>
      <c r="B151" t="s">
        <v>297</v>
      </c>
      <c r="C151">
        <v>15904</v>
      </c>
      <c r="D151">
        <v>-8360</v>
      </c>
      <c r="E151">
        <v>1415</v>
      </c>
      <c r="F151">
        <v>41944</v>
      </c>
      <c r="G151">
        <v>11851</v>
      </c>
      <c r="H151">
        <v>6633</v>
      </c>
      <c r="I151">
        <v>9175</v>
      </c>
      <c r="J151">
        <v>9055</v>
      </c>
      <c r="K151">
        <v>7984</v>
      </c>
      <c r="L151">
        <v>11412</v>
      </c>
      <c r="M151">
        <v>10026</v>
      </c>
      <c r="N151">
        <v>12333</v>
      </c>
      <c r="O151">
        <v>22703</v>
      </c>
      <c r="P151">
        <v>-3935</v>
      </c>
      <c r="Q151">
        <v>-8157</v>
      </c>
      <c r="R151">
        <v>7316</v>
      </c>
      <c r="S151">
        <v>62928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369</v>
      </c>
      <c r="B152" t="s">
        <v>296</v>
      </c>
      <c r="C152">
        <v>-41579</v>
      </c>
      <c r="D152">
        <v>-32403</v>
      </c>
      <c r="E152">
        <v>-32738</v>
      </c>
      <c r="F152">
        <v>-35544</v>
      </c>
      <c r="G152">
        <v>-30829</v>
      </c>
      <c r="H152">
        <v>-33409</v>
      </c>
      <c r="I152">
        <v>-31102</v>
      </c>
      <c r="J152">
        <v>-29801</v>
      </c>
      <c r="K152">
        <v>-31941</v>
      </c>
      <c r="L152">
        <v>-30840</v>
      </c>
      <c r="M152">
        <v>-28591</v>
      </c>
      <c r="N152">
        <v>-25724</v>
      </c>
      <c r="O152">
        <v>-28763</v>
      </c>
      <c r="P152">
        <v>-47358</v>
      </c>
      <c r="Q152">
        <v>-47030</v>
      </c>
      <c r="R152">
        <v>-35493</v>
      </c>
      <c r="S152">
        <v>28842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370</v>
      </c>
      <c r="B153" t="s">
        <v>575</v>
      </c>
      <c r="C153">
        <v>239977</v>
      </c>
      <c r="D153">
        <v>291679</v>
      </c>
      <c r="E153">
        <v>326670</v>
      </c>
      <c r="F153">
        <v>358846</v>
      </c>
      <c r="G153">
        <v>351827</v>
      </c>
      <c r="H153">
        <v>359076</v>
      </c>
      <c r="I153">
        <v>379294</v>
      </c>
      <c r="J153">
        <v>311974</v>
      </c>
      <c r="K153">
        <v>366141</v>
      </c>
      <c r="L153">
        <v>387659</v>
      </c>
      <c r="M153">
        <v>349481</v>
      </c>
      <c r="N153">
        <v>393820</v>
      </c>
      <c r="O153">
        <v>238887</v>
      </c>
      <c r="P153">
        <v>290530</v>
      </c>
      <c r="Q153">
        <v>337131</v>
      </c>
      <c r="R153">
        <v>261784</v>
      </c>
      <c r="S153">
        <v>73735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371</v>
      </c>
      <c r="B154" t="s">
        <v>639</v>
      </c>
      <c r="C154">
        <v>66664</v>
      </c>
      <c r="D154">
        <v>83941</v>
      </c>
      <c r="E154">
        <v>43242</v>
      </c>
      <c r="F154">
        <v>69651</v>
      </c>
      <c r="G154">
        <v>64239</v>
      </c>
      <c r="H154">
        <v>59061</v>
      </c>
      <c r="I154">
        <v>56604</v>
      </c>
      <c r="J154">
        <v>53570</v>
      </c>
      <c r="K154">
        <v>50345</v>
      </c>
      <c r="L154">
        <v>51988</v>
      </c>
      <c r="M154">
        <v>50944</v>
      </c>
      <c r="N154">
        <v>71815</v>
      </c>
      <c r="O154">
        <v>66839</v>
      </c>
      <c r="P154">
        <v>93297</v>
      </c>
      <c r="Q154">
        <v>64011</v>
      </c>
      <c r="R154">
        <v>51320</v>
      </c>
      <c r="S154">
        <v>10402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372</v>
      </c>
      <c r="B155" t="s">
        <v>640</v>
      </c>
      <c r="C155">
        <v>468325</v>
      </c>
      <c r="D155">
        <v>318993</v>
      </c>
      <c r="E155">
        <v>598546</v>
      </c>
      <c r="F155">
        <v>510206</v>
      </c>
      <c r="G155">
        <v>511005</v>
      </c>
      <c r="H155">
        <v>507730</v>
      </c>
      <c r="I155">
        <v>444273</v>
      </c>
      <c r="J155">
        <v>545793</v>
      </c>
      <c r="K155">
        <v>574975</v>
      </c>
      <c r="L155">
        <v>362547</v>
      </c>
      <c r="M155">
        <v>523363</v>
      </c>
      <c r="N155">
        <v>544625</v>
      </c>
      <c r="O155">
        <v>463593</v>
      </c>
      <c r="P155">
        <v>306072</v>
      </c>
      <c r="Q155">
        <v>281415</v>
      </c>
      <c r="R155">
        <v>339934</v>
      </c>
      <c r="S155">
        <v>96783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373</v>
      </c>
      <c r="B156" t="s">
        <v>641</v>
      </c>
      <c r="C156">
        <v>64635</v>
      </c>
      <c r="D156">
        <v>58263</v>
      </c>
      <c r="E156">
        <v>90569</v>
      </c>
      <c r="F156">
        <v>77355</v>
      </c>
      <c r="G156">
        <v>80107</v>
      </c>
      <c r="H156">
        <v>75740</v>
      </c>
      <c r="I156">
        <v>80128</v>
      </c>
      <c r="J156">
        <v>78015</v>
      </c>
      <c r="K156">
        <v>75928</v>
      </c>
      <c r="L156">
        <v>77800</v>
      </c>
      <c r="M156">
        <v>82094</v>
      </c>
      <c r="N156">
        <v>91174</v>
      </c>
      <c r="O156">
        <v>64837</v>
      </c>
      <c r="P156">
        <v>58124</v>
      </c>
      <c r="Q156">
        <v>67588</v>
      </c>
      <c r="R156">
        <v>58489</v>
      </c>
      <c r="S156">
        <v>11308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374</v>
      </c>
      <c r="B157" t="s">
        <v>642</v>
      </c>
      <c r="C157">
        <v>144276</v>
      </c>
      <c r="D157">
        <v>178696</v>
      </c>
      <c r="E157">
        <v>155356</v>
      </c>
      <c r="F157">
        <v>155589</v>
      </c>
      <c r="G157">
        <v>168241</v>
      </c>
      <c r="H157">
        <v>160389</v>
      </c>
      <c r="I157">
        <v>172345</v>
      </c>
      <c r="J157">
        <v>170845</v>
      </c>
      <c r="K157">
        <v>170631</v>
      </c>
      <c r="L157">
        <v>176523</v>
      </c>
      <c r="M157">
        <v>178402</v>
      </c>
      <c r="N157">
        <v>175372</v>
      </c>
      <c r="O157">
        <v>144186</v>
      </c>
      <c r="P157">
        <v>177090</v>
      </c>
      <c r="Q157">
        <v>121292</v>
      </c>
      <c r="R157">
        <v>111682</v>
      </c>
      <c r="S157">
        <v>34911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375</v>
      </c>
      <c r="B158" t="s">
        <v>643</v>
      </c>
      <c r="C158">
        <v>70520</v>
      </c>
      <c r="D158">
        <v>119581</v>
      </c>
      <c r="E158">
        <v>209509</v>
      </c>
      <c r="F158">
        <v>121262</v>
      </c>
      <c r="G158">
        <v>127021</v>
      </c>
      <c r="H158">
        <v>194106</v>
      </c>
      <c r="I158">
        <v>94161</v>
      </c>
      <c r="J158">
        <v>63649</v>
      </c>
      <c r="K158">
        <v>95129</v>
      </c>
      <c r="L158">
        <v>94587</v>
      </c>
      <c r="M158">
        <v>102008</v>
      </c>
      <c r="N158">
        <v>106324</v>
      </c>
      <c r="O158">
        <v>70722</v>
      </c>
      <c r="P158">
        <v>106189</v>
      </c>
      <c r="Q158">
        <v>208734</v>
      </c>
      <c r="R158">
        <v>120125</v>
      </c>
      <c r="S158">
        <v>202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382</v>
      </c>
      <c r="B159" t="s">
        <v>213</v>
      </c>
      <c r="C159">
        <v>77891</v>
      </c>
      <c r="D159">
        <v>69351</v>
      </c>
      <c r="E159">
        <v>86341</v>
      </c>
      <c r="F159">
        <v>91090</v>
      </c>
      <c r="G159">
        <v>72892</v>
      </c>
      <c r="H159">
        <v>79438</v>
      </c>
      <c r="I159">
        <v>94681</v>
      </c>
      <c r="J159">
        <v>77397</v>
      </c>
      <c r="K159">
        <v>88920</v>
      </c>
      <c r="L159">
        <v>94186</v>
      </c>
      <c r="M159">
        <v>84510</v>
      </c>
      <c r="N159">
        <v>76481</v>
      </c>
      <c r="O159">
        <v>95404</v>
      </c>
      <c r="P159">
        <v>77902</v>
      </c>
      <c r="Q159">
        <v>86260</v>
      </c>
      <c r="R159">
        <v>77992</v>
      </c>
      <c r="S159">
        <v>52341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35">
      <c r="A160">
        <v>383</v>
      </c>
      <c r="B160" t="s">
        <v>208</v>
      </c>
      <c r="C160">
        <v>52251</v>
      </c>
      <c r="D160">
        <v>14124</v>
      </c>
      <c r="E160">
        <v>16773</v>
      </c>
      <c r="F160">
        <v>19638</v>
      </c>
      <c r="G160">
        <v>16047</v>
      </c>
      <c r="H160">
        <v>16225</v>
      </c>
      <c r="I160">
        <v>16357</v>
      </c>
      <c r="J160">
        <v>16456</v>
      </c>
      <c r="K160">
        <v>17135</v>
      </c>
      <c r="L160">
        <v>16726</v>
      </c>
      <c r="M160">
        <v>18273</v>
      </c>
      <c r="N160">
        <v>16461</v>
      </c>
      <c r="O160">
        <v>30799</v>
      </c>
      <c r="P160">
        <v>17056</v>
      </c>
      <c r="Q160">
        <v>17914</v>
      </c>
      <c r="R160">
        <v>16165</v>
      </c>
      <c r="S160">
        <v>9944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384</v>
      </c>
      <c r="B161" t="s">
        <v>209</v>
      </c>
      <c r="C161">
        <v>213088</v>
      </c>
      <c r="D161">
        <v>132759</v>
      </c>
      <c r="E161">
        <v>135440</v>
      </c>
      <c r="F161">
        <v>173300</v>
      </c>
      <c r="G161">
        <v>142678</v>
      </c>
      <c r="H161">
        <v>163696</v>
      </c>
      <c r="I161">
        <v>204378</v>
      </c>
      <c r="J161">
        <v>159177</v>
      </c>
      <c r="K161">
        <v>162688</v>
      </c>
      <c r="L161">
        <v>151449</v>
      </c>
      <c r="M161">
        <v>161304</v>
      </c>
      <c r="N161">
        <v>212039</v>
      </c>
      <c r="O161">
        <v>131526</v>
      </c>
      <c r="P161">
        <v>159895</v>
      </c>
      <c r="Q161">
        <v>129083</v>
      </c>
      <c r="R161">
        <v>128142</v>
      </c>
      <c r="S161">
        <v>109167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385</v>
      </c>
      <c r="B162" t="s">
        <v>212</v>
      </c>
      <c r="C162">
        <v>23578</v>
      </c>
      <c r="D162">
        <v>15675</v>
      </c>
      <c r="E162">
        <v>16133</v>
      </c>
      <c r="F162">
        <v>29616</v>
      </c>
      <c r="G162">
        <v>21768</v>
      </c>
      <c r="H162">
        <v>21947</v>
      </c>
      <c r="I162">
        <v>30633</v>
      </c>
      <c r="J162">
        <v>22060</v>
      </c>
      <c r="K162">
        <v>22183</v>
      </c>
      <c r="L162">
        <v>31005</v>
      </c>
      <c r="M162">
        <v>24541</v>
      </c>
      <c r="N162">
        <v>28714</v>
      </c>
      <c r="O162">
        <v>26388</v>
      </c>
      <c r="P162">
        <v>19708</v>
      </c>
      <c r="Q162">
        <v>19515</v>
      </c>
      <c r="R162">
        <v>27772</v>
      </c>
      <c r="S162">
        <v>14502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386</v>
      </c>
      <c r="B163" t="s">
        <v>211</v>
      </c>
      <c r="C163">
        <v>67431</v>
      </c>
      <c r="D163">
        <v>53236</v>
      </c>
      <c r="E163">
        <v>51500</v>
      </c>
      <c r="F163">
        <v>93953</v>
      </c>
      <c r="G163">
        <v>63288</v>
      </c>
      <c r="H163">
        <v>63785</v>
      </c>
      <c r="I163">
        <v>65445</v>
      </c>
      <c r="J163">
        <v>64359</v>
      </c>
      <c r="K163">
        <v>64313</v>
      </c>
      <c r="L163">
        <v>66559</v>
      </c>
      <c r="M163">
        <v>64898</v>
      </c>
      <c r="N163">
        <v>64696</v>
      </c>
      <c r="O163">
        <v>72969</v>
      </c>
      <c r="P163">
        <v>60385</v>
      </c>
      <c r="Q163">
        <v>55326</v>
      </c>
      <c r="R163">
        <v>84743</v>
      </c>
      <c r="S163">
        <v>42206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387</v>
      </c>
      <c r="B164" t="s">
        <v>210</v>
      </c>
      <c r="C164">
        <v>13586</v>
      </c>
      <c r="D164">
        <v>13670</v>
      </c>
      <c r="E164">
        <v>14057</v>
      </c>
      <c r="F164">
        <v>14922</v>
      </c>
      <c r="G164">
        <v>16108</v>
      </c>
      <c r="H164">
        <v>15123</v>
      </c>
      <c r="I164">
        <v>15549</v>
      </c>
      <c r="J164">
        <v>15224</v>
      </c>
      <c r="K164">
        <v>15302</v>
      </c>
      <c r="L164">
        <v>15725</v>
      </c>
      <c r="M164">
        <v>16348</v>
      </c>
      <c r="N164">
        <v>15495</v>
      </c>
      <c r="O164">
        <v>18277</v>
      </c>
      <c r="P164">
        <v>15085</v>
      </c>
      <c r="Q164">
        <v>14142</v>
      </c>
      <c r="R164">
        <v>16347</v>
      </c>
      <c r="S164">
        <v>10878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388</v>
      </c>
      <c r="B165" t="s">
        <v>219</v>
      </c>
      <c r="C165">
        <v>19732</v>
      </c>
      <c r="D165">
        <v>17441</v>
      </c>
      <c r="E165">
        <v>23583</v>
      </c>
      <c r="F165">
        <v>25307</v>
      </c>
      <c r="G165">
        <v>22899</v>
      </c>
      <c r="H165">
        <v>28197</v>
      </c>
      <c r="I165">
        <v>20317</v>
      </c>
      <c r="J165">
        <v>24014</v>
      </c>
      <c r="K165">
        <v>28704</v>
      </c>
      <c r="L165">
        <v>20483</v>
      </c>
      <c r="M165">
        <v>20822</v>
      </c>
      <c r="N165">
        <v>21654</v>
      </c>
      <c r="O165">
        <v>17612</v>
      </c>
      <c r="P165">
        <v>15081</v>
      </c>
      <c r="Q165">
        <v>24661</v>
      </c>
      <c r="R165">
        <v>18551</v>
      </c>
      <c r="S165">
        <v>15676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35">
      <c r="A166">
        <v>389</v>
      </c>
      <c r="B166" t="s">
        <v>214</v>
      </c>
      <c r="C166">
        <v>614</v>
      </c>
      <c r="D166">
        <v>630</v>
      </c>
      <c r="E166">
        <v>646</v>
      </c>
      <c r="F166">
        <v>651</v>
      </c>
      <c r="G166">
        <v>654</v>
      </c>
      <c r="H166">
        <v>653</v>
      </c>
      <c r="I166">
        <v>659</v>
      </c>
      <c r="J166">
        <v>661</v>
      </c>
      <c r="K166">
        <v>667</v>
      </c>
      <c r="L166">
        <v>666</v>
      </c>
      <c r="M166">
        <v>665</v>
      </c>
      <c r="N166">
        <v>657</v>
      </c>
      <c r="O166">
        <v>152</v>
      </c>
      <c r="P166">
        <v>152</v>
      </c>
      <c r="Q166">
        <v>152</v>
      </c>
      <c r="R166">
        <v>152</v>
      </c>
      <c r="S166">
        <v>152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35">
      <c r="A167">
        <v>390</v>
      </c>
      <c r="B167" t="s">
        <v>215</v>
      </c>
      <c r="C167">
        <v>48949</v>
      </c>
      <c r="D167">
        <v>22457</v>
      </c>
      <c r="E167">
        <v>35020</v>
      </c>
      <c r="F167">
        <v>28789</v>
      </c>
      <c r="G167">
        <v>26733</v>
      </c>
      <c r="H167">
        <v>28449</v>
      </c>
      <c r="I167">
        <v>21678</v>
      </c>
      <c r="J167">
        <v>21675</v>
      </c>
      <c r="K167">
        <v>26494</v>
      </c>
      <c r="L167">
        <v>21756</v>
      </c>
      <c r="M167">
        <v>21750</v>
      </c>
      <c r="N167">
        <v>38970</v>
      </c>
      <c r="O167">
        <v>37300</v>
      </c>
      <c r="P167">
        <v>12418</v>
      </c>
      <c r="Q167">
        <v>12612</v>
      </c>
      <c r="R167">
        <v>21047</v>
      </c>
      <c r="S167">
        <v>14716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391</v>
      </c>
      <c r="B168" t="s">
        <v>218</v>
      </c>
      <c r="C168">
        <v>4488</v>
      </c>
      <c r="D168">
        <v>2721</v>
      </c>
      <c r="E168">
        <v>5252</v>
      </c>
      <c r="F168">
        <v>3789</v>
      </c>
      <c r="G168">
        <v>3792</v>
      </c>
      <c r="H168">
        <v>4421</v>
      </c>
      <c r="I168">
        <v>3844</v>
      </c>
      <c r="J168">
        <v>3854</v>
      </c>
      <c r="K168">
        <v>4517</v>
      </c>
      <c r="L168">
        <v>3886</v>
      </c>
      <c r="M168">
        <v>3885</v>
      </c>
      <c r="N168">
        <v>4539</v>
      </c>
      <c r="O168">
        <v>4705</v>
      </c>
      <c r="P168">
        <v>2923</v>
      </c>
      <c r="Q168">
        <v>3499</v>
      </c>
      <c r="R168">
        <v>2529</v>
      </c>
      <c r="S168">
        <v>1980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392</v>
      </c>
      <c r="B169" t="s">
        <v>217</v>
      </c>
      <c r="C169">
        <v>10044</v>
      </c>
      <c r="D169">
        <v>5874</v>
      </c>
      <c r="E169">
        <v>8195</v>
      </c>
      <c r="F169">
        <v>6394</v>
      </c>
      <c r="G169">
        <v>6411</v>
      </c>
      <c r="H169">
        <v>8182</v>
      </c>
      <c r="I169">
        <v>6417</v>
      </c>
      <c r="J169">
        <v>9945</v>
      </c>
      <c r="K169">
        <v>6447</v>
      </c>
      <c r="L169">
        <v>6441</v>
      </c>
      <c r="M169">
        <v>7698</v>
      </c>
      <c r="N169">
        <v>8277</v>
      </c>
      <c r="O169">
        <v>8871</v>
      </c>
      <c r="P169">
        <v>4681</v>
      </c>
      <c r="Q169">
        <v>6768</v>
      </c>
      <c r="R169">
        <v>5955</v>
      </c>
      <c r="S169">
        <v>4571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393</v>
      </c>
      <c r="B170" t="s">
        <v>216</v>
      </c>
      <c r="C170">
        <v>4583</v>
      </c>
      <c r="D170">
        <v>8850</v>
      </c>
      <c r="E170">
        <v>3497</v>
      </c>
      <c r="F170">
        <v>4666</v>
      </c>
      <c r="G170">
        <v>4404</v>
      </c>
      <c r="H170">
        <v>3514</v>
      </c>
      <c r="I170">
        <v>4666</v>
      </c>
      <c r="J170">
        <v>4444</v>
      </c>
      <c r="K170">
        <v>3561</v>
      </c>
      <c r="L170">
        <v>4722</v>
      </c>
      <c r="M170">
        <v>4436</v>
      </c>
      <c r="N170">
        <v>3557</v>
      </c>
      <c r="O170">
        <v>3513</v>
      </c>
      <c r="P170">
        <v>7488</v>
      </c>
      <c r="Q170">
        <v>2336</v>
      </c>
      <c r="R170">
        <v>3502</v>
      </c>
      <c r="S170">
        <v>2907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394</v>
      </c>
      <c r="B171" t="s">
        <v>225</v>
      </c>
      <c r="C171">
        <v>33225</v>
      </c>
      <c r="D171">
        <v>29362</v>
      </c>
      <c r="E171">
        <v>29717</v>
      </c>
      <c r="F171">
        <v>32690</v>
      </c>
      <c r="G171">
        <v>30228</v>
      </c>
      <c r="H171">
        <v>30348</v>
      </c>
      <c r="I171">
        <v>30766</v>
      </c>
      <c r="J171">
        <v>30930</v>
      </c>
      <c r="K171">
        <v>31110</v>
      </c>
      <c r="L171">
        <v>35879</v>
      </c>
      <c r="M171">
        <v>34256</v>
      </c>
      <c r="N171">
        <v>35518</v>
      </c>
      <c r="O171">
        <v>36888</v>
      </c>
      <c r="P171">
        <v>29296</v>
      </c>
      <c r="Q171">
        <v>26876</v>
      </c>
      <c r="R171">
        <v>27632</v>
      </c>
      <c r="S171">
        <v>14293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35">
      <c r="A172">
        <v>395</v>
      </c>
      <c r="B172" t="s">
        <v>220</v>
      </c>
      <c r="C172">
        <v>9985</v>
      </c>
      <c r="D172">
        <v>4027</v>
      </c>
      <c r="E172">
        <v>4132</v>
      </c>
      <c r="F172">
        <v>4218</v>
      </c>
      <c r="G172">
        <v>4291</v>
      </c>
      <c r="H172">
        <v>4345</v>
      </c>
      <c r="I172">
        <v>4400</v>
      </c>
      <c r="J172">
        <v>4512</v>
      </c>
      <c r="K172">
        <v>4581</v>
      </c>
      <c r="L172">
        <v>4649</v>
      </c>
      <c r="M172">
        <v>4703</v>
      </c>
      <c r="N172">
        <v>4742</v>
      </c>
      <c r="O172">
        <v>2491</v>
      </c>
      <c r="P172">
        <v>8429</v>
      </c>
      <c r="Q172">
        <v>2452</v>
      </c>
      <c r="R172">
        <v>2258</v>
      </c>
      <c r="S172">
        <v>1164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396</v>
      </c>
      <c r="B173" t="s">
        <v>221</v>
      </c>
      <c r="C173">
        <v>49120</v>
      </c>
      <c r="D173">
        <v>53478</v>
      </c>
      <c r="E173">
        <v>46927</v>
      </c>
      <c r="F173">
        <v>50763</v>
      </c>
      <c r="G173">
        <v>48124</v>
      </c>
      <c r="H173">
        <v>59150</v>
      </c>
      <c r="I173">
        <v>48790</v>
      </c>
      <c r="J173">
        <v>51467</v>
      </c>
      <c r="K173">
        <v>57459</v>
      </c>
      <c r="L173">
        <v>50189</v>
      </c>
      <c r="M173">
        <v>50485</v>
      </c>
      <c r="N173">
        <v>63682</v>
      </c>
      <c r="O173">
        <v>43183</v>
      </c>
      <c r="P173">
        <v>63703</v>
      </c>
      <c r="Q173">
        <v>54750</v>
      </c>
      <c r="R173">
        <v>55672</v>
      </c>
      <c r="S173">
        <v>49586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397</v>
      </c>
      <c r="B174" t="s">
        <v>224</v>
      </c>
      <c r="C174">
        <v>12519</v>
      </c>
      <c r="D174">
        <v>6431</v>
      </c>
      <c r="E174">
        <v>6542</v>
      </c>
      <c r="F174">
        <v>11154</v>
      </c>
      <c r="G174">
        <v>7904</v>
      </c>
      <c r="H174">
        <v>7958</v>
      </c>
      <c r="I174">
        <v>11544</v>
      </c>
      <c r="J174">
        <v>8123</v>
      </c>
      <c r="K174">
        <v>8253</v>
      </c>
      <c r="L174">
        <v>11887</v>
      </c>
      <c r="M174">
        <v>8412</v>
      </c>
      <c r="N174">
        <v>8463</v>
      </c>
      <c r="O174">
        <v>12795</v>
      </c>
      <c r="P174">
        <v>6615</v>
      </c>
      <c r="Q174">
        <v>6599</v>
      </c>
      <c r="R174">
        <v>7652</v>
      </c>
      <c r="S174">
        <v>5567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398</v>
      </c>
      <c r="B175" t="s">
        <v>223</v>
      </c>
      <c r="C175">
        <v>29533</v>
      </c>
      <c r="D175">
        <v>19676</v>
      </c>
      <c r="E175">
        <v>19850</v>
      </c>
      <c r="F175">
        <v>21877</v>
      </c>
      <c r="G175">
        <v>23783</v>
      </c>
      <c r="H175">
        <v>20985</v>
      </c>
      <c r="I175">
        <v>21083</v>
      </c>
      <c r="J175">
        <v>21221</v>
      </c>
      <c r="K175">
        <v>21499</v>
      </c>
      <c r="L175">
        <v>21697</v>
      </c>
      <c r="M175">
        <v>22046</v>
      </c>
      <c r="N175">
        <v>22084</v>
      </c>
      <c r="O175">
        <v>22081</v>
      </c>
      <c r="P175">
        <v>17481</v>
      </c>
      <c r="Q175">
        <v>14914</v>
      </c>
      <c r="R175">
        <v>17458</v>
      </c>
      <c r="S175">
        <v>8247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399</v>
      </c>
      <c r="B176" t="s">
        <v>222</v>
      </c>
      <c r="C176">
        <v>5179</v>
      </c>
      <c r="D176">
        <v>5300</v>
      </c>
      <c r="E176">
        <v>5408</v>
      </c>
      <c r="F176">
        <v>5669</v>
      </c>
      <c r="G176">
        <v>5735</v>
      </c>
      <c r="H176">
        <v>5791</v>
      </c>
      <c r="I176">
        <v>5847</v>
      </c>
      <c r="J176">
        <v>5913</v>
      </c>
      <c r="K176">
        <v>5999</v>
      </c>
      <c r="L176">
        <v>6067</v>
      </c>
      <c r="M176">
        <v>6123</v>
      </c>
      <c r="N176">
        <v>7522</v>
      </c>
      <c r="O176">
        <v>6445</v>
      </c>
      <c r="P176">
        <v>5698</v>
      </c>
      <c r="Q176">
        <v>6058</v>
      </c>
      <c r="R176">
        <v>5178</v>
      </c>
      <c r="S176">
        <v>851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400</v>
      </c>
      <c r="B177" t="s">
        <v>231</v>
      </c>
      <c r="C177">
        <v>11537</v>
      </c>
      <c r="D177">
        <v>11673</v>
      </c>
      <c r="E177">
        <v>11811</v>
      </c>
      <c r="F177">
        <v>23824</v>
      </c>
      <c r="G177">
        <v>17244</v>
      </c>
      <c r="H177">
        <v>17366</v>
      </c>
      <c r="I177">
        <v>24472</v>
      </c>
      <c r="J177">
        <v>17947</v>
      </c>
      <c r="K177">
        <v>18193</v>
      </c>
      <c r="L177">
        <v>25342</v>
      </c>
      <c r="M177">
        <v>18659</v>
      </c>
      <c r="N177">
        <v>18784</v>
      </c>
      <c r="O177">
        <v>13748</v>
      </c>
      <c r="P177">
        <v>16696</v>
      </c>
      <c r="Q177">
        <v>34463</v>
      </c>
      <c r="R177">
        <v>16430</v>
      </c>
      <c r="S177">
        <v>6098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401</v>
      </c>
      <c r="B178" t="s">
        <v>226</v>
      </c>
      <c r="C178">
        <v>0</v>
      </c>
      <c r="D178">
        <v>53</v>
      </c>
      <c r="E178">
        <v>106</v>
      </c>
      <c r="F178">
        <v>157</v>
      </c>
      <c r="G178">
        <v>208</v>
      </c>
      <c r="H178">
        <v>259</v>
      </c>
      <c r="I178">
        <v>309</v>
      </c>
      <c r="J178">
        <v>360</v>
      </c>
      <c r="K178">
        <v>412</v>
      </c>
      <c r="L178">
        <v>462</v>
      </c>
      <c r="M178">
        <v>513</v>
      </c>
      <c r="N178">
        <v>562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402</v>
      </c>
      <c r="B179" t="s">
        <v>227</v>
      </c>
      <c r="C179">
        <v>2078</v>
      </c>
      <c r="D179">
        <v>2277</v>
      </c>
      <c r="E179">
        <v>2476</v>
      </c>
      <c r="F179">
        <v>2669</v>
      </c>
      <c r="G179">
        <v>2865</v>
      </c>
      <c r="H179">
        <v>3053</v>
      </c>
      <c r="I179">
        <v>3331</v>
      </c>
      <c r="J179">
        <v>3522</v>
      </c>
      <c r="K179">
        <v>3715</v>
      </c>
      <c r="L179">
        <v>3903</v>
      </c>
      <c r="M179">
        <v>4092</v>
      </c>
      <c r="N179">
        <v>4277</v>
      </c>
      <c r="O179">
        <v>2288</v>
      </c>
      <c r="P179">
        <v>1857</v>
      </c>
      <c r="Q179">
        <v>2907</v>
      </c>
      <c r="R179">
        <v>2283</v>
      </c>
      <c r="S179">
        <v>2052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403</v>
      </c>
      <c r="B180" t="s">
        <v>230</v>
      </c>
      <c r="C180">
        <v>229</v>
      </c>
      <c r="D180">
        <v>282</v>
      </c>
      <c r="E180">
        <v>335</v>
      </c>
      <c r="F180">
        <v>386</v>
      </c>
      <c r="G180">
        <v>437</v>
      </c>
      <c r="H180">
        <v>500</v>
      </c>
      <c r="I180">
        <v>550</v>
      </c>
      <c r="J180">
        <v>601</v>
      </c>
      <c r="K180">
        <v>653</v>
      </c>
      <c r="L180">
        <v>703</v>
      </c>
      <c r="M180">
        <v>754</v>
      </c>
      <c r="N180">
        <v>803</v>
      </c>
      <c r="O180">
        <v>229</v>
      </c>
      <c r="P180">
        <v>229</v>
      </c>
      <c r="Q180">
        <v>229</v>
      </c>
      <c r="R180">
        <v>229</v>
      </c>
      <c r="S180">
        <v>241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404</v>
      </c>
      <c r="B181" t="s">
        <v>229</v>
      </c>
      <c r="C181">
        <v>0</v>
      </c>
      <c r="D181">
        <v>87</v>
      </c>
      <c r="E181">
        <v>175</v>
      </c>
      <c r="F181">
        <v>259</v>
      </c>
      <c r="G181">
        <v>342</v>
      </c>
      <c r="H181">
        <v>424</v>
      </c>
      <c r="I181">
        <v>506</v>
      </c>
      <c r="J181">
        <v>590</v>
      </c>
      <c r="K181">
        <v>674</v>
      </c>
      <c r="L181">
        <v>756</v>
      </c>
      <c r="M181">
        <v>838</v>
      </c>
      <c r="N181">
        <v>918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405</v>
      </c>
      <c r="B182" t="s">
        <v>228</v>
      </c>
      <c r="C182">
        <v>0</v>
      </c>
      <c r="D182">
        <v>64</v>
      </c>
      <c r="E182">
        <v>129</v>
      </c>
      <c r="F182">
        <v>191</v>
      </c>
      <c r="G182">
        <v>253</v>
      </c>
      <c r="H182">
        <v>314</v>
      </c>
      <c r="I182">
        <v>375</v>
      </c>
      <c r="J182">
        <v>437</v>
      </c>
      <c r="K182">
        <v>499</v>
      </c>
      <c r="L182">
        <v>560</v>
      </c>
      <c r="M182">
        <v>621</v>
      </c>
      <c r="N182">
        <v>681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406</v>
      </c>
      <c r="B183" t="s">
        <v>237</v>
      </c>
      <c r="C183">
        <v>5543</v>
      </c>
      <c r="D183">
        <v>20325</v>
      </c>
      <c r="E183">
        <v>20325</v>
      </c>
      <c r="F183">
        <v>14782</v>
      </c>
      <c r="G183">
        <v>20325</v>
      </c>
      <c r="H183">
        <v>14782</v>
      </c>
      <c r="I183">
        <v>12934</v>
      </c>
      <c r="J183">
        <v>16630</v>
      </c>
      <c r="K183">
        <v>14782</v>
      </c>
      <c r="L183">
        <v>14782</v>
      </c>
      <c r="M183">
        <v>14782</v>
      </c>
      <c r="N183">
        <v>14782</v>
      </c>
      <c r="O183">
        <v>1154</v>
      </c>
      <c r="P183">
        <v>22410</v>
      </c>
      <c r="Q183">
        <v>817</v>
      </c>
      <c r="R183">
        <v>600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35">
      <c r="A184">
        <v>407</v>
      </c>
      <c r="B184" t="s">
        <v>232</v>
      </c>
      <c r="C184">
        <v>1330</v>
      </c>
      <c r="D184">
        <v>4878</v>
      </c>
      <c r="E184">
        <v>4878</v>
      </c>
      <c r="F184">
        <v>3548</v>
      </c>
      <c r="G184">
        <v>4878</v>
      </c>
      <c r="H184">
        <v>3548</v>
      </c>
      <c r="I184">
        <v>3104</v>
      </c>
      <c r="J184">
        <v>3991</v>
      </c>
      <c r="K184">
        <v>3548</v>
      </c>
      <c r="L184">
        <v>3548</v>
      </c>
      <c r="M184">
        <v>3548</v>
      </c>
      <c r="N184">
        <v>3548</v>
      </c>
      <c r="O184">
        <v>569</v>
      </c>
      <c r="P184">
        <v>569</v>
      </c>
      <c r="Q184">
        <v>3326</v>
      </c>
      <c r="R184">
        <v>569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408</v>
      </c>
      <c r="B185" t="s">
        <v>233</v>
      </c>
      <c r="C185">
        <v>7761</v>
      </c>
      <c r="D185">
        <v>28456</v>
      </c>
      <c r="E185">
        <v>28456</v>
      </c>
      <c r="F185">
        <v>20695</v>
      </c>
      <c r="G185">
        <v>28456</v>
      </c>
      <c r="H185">
        <v>20695</v>
      </c>
      <c r="I185">
        <v>18108</v>
      </c>
      <c r="J185">
        <v>23282</v>
      </c>
      <c r="K185">
        <v>20695</v>
      </c>
      <c r="L185">
        <v>20695</v>
      </c>
      <c r="M185">
        <v>20695</v>
      </c>
      <c r="N185">
        <v>20695</v>
      </c>
      <c r="O185">
        <v>368</v>
      </c>
      <c r="P185">
        <v>2097</v>
      </c>
      <c r="Q185">
        <v>8189</v>
      </c>
      <c r="R185">
        <v>4574</v>
      </c>
      <c r="S185">
        <v>1450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409</v>
      </c>
      <c r="B186" t="s">
        <v>236</v>
      </c>
      <c r="C186">
        <v>1552</v>
      </c>
      <c r="D186">
        <v>5691</v>
      </c>
      <c r="E186">
        <v>5691</v>
      </c>
      <c r="F186">
        <v>4139</v>
      </c>
      <c r="G186">
        <v>5691</v>
      </c>
      <c r="H186">
        <v>4139</v>
      </c>
      <c r="I186">
        <v>3622</v>
      </c>
      <c r="J186">
        <v>4656</v>
      </c>
      <c r="K186">
        <v>4139</v>
      </c>
      <c r="L186">
        <v>4139</v>
      </c>
      <c r="M186">
        <v>4139</v>
      </c>
      <c r="N186">
        <v>4139</v>
      </c>
      <c r="O186">
        <v>60</v>
      </c>
      <c r="P186">
        <v>3062</v>
      </c>
      <c r="Q186">
        <v>1702</v>
      </c>
      <c r="R186">
        <v>4578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410</v>
      </c>
      <c r="B187" t="s">
        <v>235</v>
      </c>
      <c r="C187">
        <v>3548</v>
      </c>
      <c r="D187">
        <v>13008</v>
      </c>
      <c r="E187">
        <v>13008</v>
      </c>
      <c r="F187">
        <v>9461</v>
      </c>
      <c r="G187">
        <v>13008</v>
      </c>
      <c r="H187">
        <v>9461</v>
      </c>
      <c r="I187">
        <v>8278</v>
      </c>
      <c r="J187">
        <v>10643</v>
      </c>
      <c r="K187">
        <v>9461</v>
      </c>
      <c r="L187">
        <v>9461</v>
      </c>
      <c r="M187">
        <v>9461</v>
      </c>
      <c r="N187">
        <v>9461</v>
      </c>
      <c r="O187">
        <v>87</v>
      </c>
      <c r="P187">
        <v>1831</v>
      </c>
      <c r="Q187">
        <v>1532</v>
      </c>
      <c r="R187">
        <v>1829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411</v>
      </c>
      <c r="B188" t="s">
        <v>234</v>
      </c>
      <c r="C188">
        <v>2439</v>
      </c>
      <c r="D188">
        <v>8943</v>
      </c>
      <c r="E188">
        <v>8943</v>
      </c>
      <c r="F188">
        <v>6504</v>
      </c>
      <c r="G188">
        <v>8943</v>
      </c>
      <c r="H188">
        <v>6504</v>
      </c>
      <c r="I188">
        <v>5691</v>
      </c>
      <c r="J188">
        <v>7317</v>
      </c>
      <c r="K188">
        <v>6504</v>
      </c>
      <c r="L188">
        <v>6504</v>
      </c>
      <c r="M188">
        <v>6504</v>
      </c>
      <c r="N188">
        <v>6504</v>
      </c>
      <c r="O188">
        <v>0</v>
      </c>
      <c r="P188">
        <v>340</v>
      </c>
      <c r="Q188">
        <v>6529</v>
      </c>
      <c r="R188">
        <v>25967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</row>
    <row r="189" spans="1:26" x14ac:dyDescent="0.35">
      <c r="A189">
        <v>412</v>
      </c>
      <c r="B189" t="s">
        <v>245</v>
      </c>
      <c r="C189">
        <v>11748</v>
      </c>
      <c r="D189">
        <v>43075</v>
      </c>
      <c r="E189">
        <v>43075</v>
      </c>
      <c r="F189">
        <v>31328</v>
      </c>
      <c r="G189">
        <v>43075</v>
      </c>
      <c r="H189">
        <v>31328</v>
      </c>
      <c r="I189">
        <v>27412</v>
      </c>
      <c r="J189">
        <v>35244</v>
      </c>
      <c r="K189">
        <v>31328</v>
      </c>
      <c r="L189">
        <v>31328</v>
      </c>
      <c r="M189">
        <v>31328</v>
      </c>
      <c r="N189">
        <v>31328</v>
      </c>
      <c r="O189">
        <v>2522</v>
      </c>
      <c r="P189">
        <v>13812</v>
      </c>
      <c r="Q189">
        <v>2375</v>
      </c>
      <c r="R189">
        <v>3271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413</v>
      </c>
      <c r="B190" t="s">
        <v>240</v>
      </c>
      <c r="C190">
        <v>2819</v>
      </c>
      <c r="D190">
        <v>10338</v>
      </c>
      <c r="E190">
        <v>10338</v>
      </c>
      <c r="F190">
        <v>7519</v>
      </c>
      <c r="G190">
        <v>10338</v>
      </c>
      <c r="H190">
        <v>7519</v>
      </c>
      <c r="I190">
        <v>6579</v>
      </c>
      <c r="J190">
        <v>8458</v>
      </c>
      <c r="K190">
        <v>7519</v>
      </c>
      <c r="L190">
        <v>7519</v>
      </c>
      <c r="M190">
        <v>7519</v>
      </c>
      <c r="N190">
        <v>7519</v>
      </c>
      <c r="O190">
        <v>36510</v>
      </c>
      <c r="P190">
        <v>26504</v>
      </c>
      <c r="Q190">
        <v>8868</v>
      </c>
      <c r="R190">
        <v>2571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414</v>
      </c>
      <c r="B191" t="s">
        <v>241</v>
      </c>
      <c r="C191">
        <v>16447</v>
      </c>
      <c r="D191">
        <v>60306</v>
      </c>
      <c r="E191">
        <v>60306</v>
      </c>
      <c r="F191">
        <v>43859</v>
      </c>
      <c r="G191">
        <v>60306</v>
      </c>
      <c r="H191">
        <v>43859</v>
      </c>
      <c r="I191">
        <v>38376</v>
      </c>
      <c r="J191">
        <v>49341</v>
      </c>
      <c r="K191">
        <v>43859</v>
      </c>
      <c r="L191">
        <v>43859</v>
      </c>
      <c r="M191">
        <v>43859</v>
      </c>
      <c r="N191">
        <v>43859</v>
      </c>
      <c r="O191">
        <v>4555</v>
      </c>
      <c r="P191">
        <v>15867</v>
      </c>
      <c r="Q191">
        <v>19723</v>
      </c>
      <c r="R191">
        <v>16366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415</v>
      </c>
      <c r="B192" t="s">
        <v>244</v>
      </c>
      <c r="C192">
        <v>3289</v>
      </c>
      <c r="D192">
        <v>12061</v>
      </c>
      <c r="E192">
        <v>12061</v>
      </c>
      <c r="F192">
        <v>8772</v>
      </c>
      <c r="G192">
        <v>12061</v>
      </c>
      <c r="H192">
        <v>8772</v>
      </c>
      <c r="I192">
        <v>7675</v>
      </c>
      <c r="J192">
        <v>9868</v>
      </c>
      <c r="K192">
        <v>8772</v>
      </c>
      <c r="L192">
        <v>8772</v>
      </c>
      <c r="M192">
        <v>8772</v>
      </c>
      <c r="N192">
        <v>8772</v>
      </c>
      <c r="O192">
        <v>2083</v>
      </c>
      <c r="P192">
        <v>901</v>
      </c>
      <c r="Q192">
        <v>3818</v>
      </c>
      <c r="R192">
        <v>3670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</row>
    <row r="193" spans="1:26" x14ac:dyDescent="0.35">
      <c r="A193">
        <v>416</v>
      </c>
      <c r="B193" t="s">
        <v>243</v>
      </c>
      <c r="C193">
        <v>7519</v>
      </c>
      <c r="D193">
        <v>27568</v>
      </c>
      <c r="E193">
        <v>27568</v>
      </c>
      <c r="F193">
        <v>20050</v>
      </c>
      <c r="G193">
        <v>27568</v>
      </c>
      <c r="H193">
        <v>20050</v>
      </c>
      <c r="I193">
        <v>17543</v>
      </c>
      <c r="J193">
        <v>22556</v>
      </c>
      <c r="K193">
        <v>20050</v>
      </c>
      <c r="L193">
        <v>20050</v>
      </c>
      <c r="M193">
        <v>20050</v>
      </c>
      <c r="N193">
        <v>20050</v>
      </c>
      <c r="O193">
        <v>0</v>
      </c>
      <c r="P193">
        <v>810</v>
      </c>
      <c r="Q193">
        <v>796</v>
      </c>
      <c r="R193">
        <v>890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417</v>
      </c>
      <c r="B194" t="s">
        <v>242</v>
      </c>
      <c r="C194">
        <v>5169</v>
      </c>
      <c r="D194">
        <v>18953</v>
      </c>
      <c r="E194">
        <v>18953</v>
      </c>
      <c r="F194">
        <v>13784</v>
      </c>
      <c r="G194">
        <v>18953</v>
      </c>
      <c r="H194">
        <v>13784</v>
      </c>
      <c r="I194">
        <v>12061</v>
      </c>
      <c r="J194">
        <v>15507</v>
      </c>
      <c r="K194">
        <v>13784</v>
      </c>
      <c r="L194">
        <v>13784</v>
      </c>
      <c r="M194">
        <v>13784</v>
      </c>
      <c r="N194">
        <v>13784</v>
      </c>
      <c r="O194">
        <v>18113</v>
      </c>
      <c r="P194">
        <v>7140</v>
      </c>
      <c r="Q194">
        <v>6406</v>
      </c>
      <c r="R194">
        <v>9670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418</v>
      </c>
      <c r="B195" t="s">
        <v>251</v>
      </c>
      <c r="C195">
        <v>237700</v>
      </c>
      <c r="D195">
        <v>294638</v>
      </c>
      <c r="E195">
        <v>317130</v>
      </c>
      <c r="F195">
        <v>331670</v>
      </c>
      <c r="G195">
        <v>316177</v>
      </c>
      <c r="H195">
        <v>306810</v>
      </c>
      <c r="I195">
        <v>323231</v>
      </c>
      <c r="J195">
        <v>310306</v>
      </c>
      <c r="K195">
        <v>325378</v>
      </c>
      <c r="L195">
        <v>344526</v>
      </c>
      <c r="M195">
        <v>316237</v>
      </c>
      <c r="N195">
        <v>311709</v>
      </c>
      <c r="O195">
        <v>239201</v>
      </c>
      <c r="P195">
        <v>261189</v>
      </c>
      <c r="Q195">
        <v>236368</v>
      </c>
      <c r="R195">
        <v>206537</v>
      </c>
      <c r="S195">
        <v>145373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35">
      <c r="A196">
        <v>419</v>
      </c>
      <c r="B196" t="s">
        <v>246</v>
      </c>
      <c r="C196">
        <v>80745</v>
      </c>
      <c r="D196">
        <v>38596</v>
      </c>
      <c r="E196">
        <v>42169</v>
      </c>
      <c r="F196">
        <v>41928</v>
      </c>
      <c r="G196">
        <v>42995</v>
      </c>
      <c r="H196">
        <v>39971</v>
      </c>
      <c r="I196">
        <v>39512</v>
      </c>
      <c r="J196">
        <v>43005</v>
      </c>
      <c r="K196">
        <v>43159</v>
      </c>
      <c r="L196">
        <v>43458</v>
      </c>
      <c r="M196">
        <v>45684</v>
      </c>
      <c r="N196">
        <v>44629</v>
      </c>
      <c r="O196">
        <v>75298</v>
      </c>
      <c r="P196">
        <v>57177</v>
      </c>
      <c r="Q196">
        <v>36740</v>
      </c>
      <c r="R196">
        <v>26316</v>
      </c>
      <c r="S196">
        <v>15626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35">
      <c r="A197">
        <v>420</v>
      </c>
      <c r="B197" t="s">
        <v>247</v>
      </c>
      <c r="C197">
        <v>414775</v>
      </c>
      <c r="D197">
        <v>400493</v>
      </c>
      <c r="E197">
        <v>414944</v>
      </c>
      <c r="F197">
        <v>428397</v>
      </c>
      <c r="G197">
        <v>421837</v>
      </c>
      <c r="H197">
        <v>425823</v>
      </c>
      <c r="I197">
        <v>442618</v>
      </c>
      <c r="J197">
        <v>423227</v>
      </c>
      <c r="K197">
        <v>432429</v>
      </c>
      <c r="L197">
        <v>409803</v>
      </c>
      <c r="M197">
        <v>421550</v>
      </c>
      <c r="N197">
        <v>505085</v>
      </c>
      <c r="O197">
        <v>290988</v>
      </c>
      <c r="P197">
        <v>324844</v>
      </c>
      <c r="Q197">
        <v>282074</v>
      </c>
      <c r="R197">
        <v>352233</v>
      </c>
      <c r="S197">
        <v>213653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421</v>
      </c>
      <c r="B198" t="s">
        <v>250</v>
      </c>
      <c r="C198">
        <v>61448</v>
      </c>
      <c r="D198">
        <v>56953</v>
      </c>
      <c r="E198">
        <v>60902</v>
      </c>
      <c r="F198">
        <v>73772</v>
      </c>
      <c r="G198">
        <v>67892</v>
      </c>
      <c r="H198">
        <v>64930</v>
      </c>
      <c r="I198">
        <v>75774</v>
      </c>
      <c r="J198">
        <v>67526</v>
      </c>
      <c r="K198">
        <v>67658</v>
      </c>
      <c r="L198">
        <v>80227</v>
      </c>
      <c r="M198">
        <v>70975</v>
      </c>
      <c r="N198">
        <v>76463</v>
      </c>
      <c r="O198">
        <v>62578</v>
      </c>
      <c r="P198">
        <v>48231</v>
      </c>
      <c r="Q198">
        <v>48990</v>
      </c>
      <c r="R198">
        <v>60673</v>
      </c>
      <c r="S198">
        <v>34394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422</v>
      </c>
      <c r="B199" t="s">
        <v>249</v>
      </c>
      <c r="C199">
        <v>128999</v>
      </c>
      <c r="D199">
        <v>132750</v>
      </c>
      <c r="E199">
        <v>134848</v>
      </c>
      <c r="F199">
        <v>170918</v>
      </c>
      <c r="G199">
        <v>153062</v>
      </c>
      <c r="H199">
        <v>140581</v>
      </c>
      <c r="I199">
        <v>137722</v>
      </c>
      <c r="J199">
        <v>149092</v>
      </c>
      <c r="K199">
        <v>143110</v>
      </c>
      <c r="L199">
        <v>146484</v>
      </c>
      <c r="M199">
        <v>147375</v>
      </c>
      <c r="N199">
        <v>148549</v>
      </c>
      <c r="O199">
        <v>115230</v>
      </c>
      <c r="P199">
        <v>96765</v>
      </c>
      <c r="Q199">
        <v>92595</v>
      </c>
      <c r="R199">
        <v>124577</v>
      </c>
      <c r="S199">
        <v>67741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423</v>
      </c>
      <c r="B200" t="s">
        <v>248</v>
      </c>
      <c r="C200">
        <v>58000</v>
      </c>
      <c r="D200">
        <v>85367</v>
      </c>
      <c r="E200">
        <v>81472</v>
      </c>
      <c r="F200">
        <v>76789</v>
      </c>
      <c r="G200">
        <v>86797</v>
      </c>
      <c r="H200">
        <v>77613</v>
      </c>
      <c r="I200">
        <v>77302</v>
      </c>
      <c r="J200">
        <v>83199</v>
      </c>
      <c r="K200">
        <v>80631</v>
      </c>
      <c r="L200">
        <v>83168</v>
      </c>
      <c r="M200">
        <v>84484</v>
      </c>
      <c r="N200">
        <v>84844</v>
      </c>
      <c r="O200">
        <v>75177</v>
      </c>
      <c r="P200">
        <v>61884</v>
      </c>
      <c r="Q200">
        <v>60495</v>
      </c>
      <c r="R200">
        <v>86224</v>
      </c>
      <c r="S200">
        <v>31539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424</v>
      </c>
      <c r="B201" t="s">
        <v>257</v>
      </c>
      <c r="C201">
        <v>30608</v>
      </c>
      <c r="D201">
        <v>57551</v>
      </c>
      <c r="E201">
        <v>58185</v>
      </c>
      <c r="F201">
        <v>48975</v>
      </c>
      <c r="G201">
        <v>59381</v>
      </c>
      <c r="H201">
        <v>54532</v>
      </c>
      <c r="I201">
        <v>51321</v>
      </c>
      <c r="J201">
        <v>59599</v>
      </c>
      <c r="K201">
        <v>56362</v>
      </c>
      <c r="L201">
        <v>56948</v>
      </c>
      <c r="M201">
        <v>57461</v>
      </c>
      <c r="N201">
        <v>57827</v>
      </c>
      <c r="O201">
        <v>34236</v>
      </c>
      <c r="P201">
        <v>32076</v>
      </c>
      <c r="Q201">
        <v>28000</v>
      </c>
      <c r="R201">
        <v>36601</v>
      </c>
      <c r="S201">
        <v>391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425</v>
      </c>
      <c r="B202" t="s">
        <v>252</v>
      </c>
      <c r="C202">
        <v>2914</v>
      </c>
      <c r="D202">
        <v>8059</v>
      </c>
      <c r="E202">
        <v>8337</v>
      </c>
      <c r="F202">
        <v>6799</v>
      </c>
      <c r="G202">
        <v>8860</v>
      </c>
      <c r="H202">
        <v>5996</v>
      </c>
      <c r="I202">
        <v>5825</v>
      </c>
      <c r="J202">
        <v>6977</v>
      </c>
      <c r="K202">
        <v>6797</v>
      </c>
      <c r="L202">
        <v>7054</v>
      </c>
      <c r="M202">
        <v>7278</v>
      </c>
      <c r="N202">
        <v>7438</v>
      </c>
      <c r="O202">
        <v>24354</v>
      </c>
      <c r="P202">
        <v>21434</v>
      </c>
      <c r="Q202">
        <v>6622</v>
      </c>
      <c r="R202">
        <v>234</v>
      </c>
      <c r="S202">
        <v>2333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</row>
    <row r="203" spans="1:26" x14ac:dyDescent="0.35">
      <c r="A203">
        <v>426</v>
      </c>
      <c r="B203" t="s">
        <v>253</v>
      </c>
      <c r="C203">
        <v>30795</v>
      </c>
      <c r="D203">
        <v>67747</v>
      </c>
      <c r="E203">
        <v>68729</v>
      </c>
      <c r="F203">
        <v>56254</v>
      </c>
      <c r="G203">
        <v>70579</v>
      </c>
      <c r="H203">
        <v>60259</v>
      </c>
      <c r="I203">
        <v>56456</v>
      </c>
      <c r="J203">
        <v>66931</v>
      </c>
      <c r="K203">
        <v>63090</v>
      </c>
      <c r="L203">
        <v>63996</v>
      </c>
      <c r="M203">
        <v>64789</v>
      </c>
      <c r="N203">
        <v>65355</v>
      </c>
      <c r="O203">
        <v>33601</v>
      </c>
      <c r="P203">
        <v>26344</v>
      </c>
      <c r="Q203">
        <v>33890</v>
      </c>
      <c r="R203">
        <v>72066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427</v>
      </c>
      <c r="B204" t="s">
        <v>256</v>
      </c>
      <c r="C204">
        <v>6505</v>
      </c>
      <c r="D204">
        <v>11979</v>
      </c>
      <c r="E204">
        <v>12256</v>
      </c>
      <c r="F204">
        <v>10595</v>
      </c>
      <c r="G204">
        <v>12780</v>
      </c>
      <c r="H204">
        <v>9354</v>
      </c>
      <c r="I204">
        <v>9197</v>
      </c>
      <c r="J204">
        <v>10321</v>
      </c>
      <c r="K204">
        <v>10155</v>
      </c>
      <c r="L204">
        <v>10411</v>
      </c>
      <c r="M204">
        <v>10635</v>
      </c>
      <c r="N204">
        <v>10795</v>
      </c>
      <c r="O204">
        <v>765</v>
      </c>
      <c r="P204">
        <v>367</v>
      </c>
      <c r="Q204">
        <v>1479</v>
      </c>
      <c r="R204">
        <v>3442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428</v>
      </c>
      <c r="B205" t="s">
        <v>255</v>
      </c>
      <c r="C205">
        <v>7880</v>
      </c>
      <c r="D205">
        <v>21703</v>
      </c>
      <c r="E205">
        <v>22110</v>
      </c>
      <c r="F205">
        <v>17500</v>
      </c>
      <c r="G205">
        <v>22876</v>
      </c>
      <c r="H205">
        <v>16496</v>
      </c>
      <c r="I205">
        <v>15438</v>
      </c>
      <c r="J205">
        <v>18741</v>
      </c>
      <c r="K205">
        <v>17669</v>
      </c>
      <c r="L205">
        <v>18044</v>
      </c>
      <c r="M205">
        <v>18372</v>
      </c>
      <c r="N205">
        <v>18607</v>
      </c>
      <c r="O205">
        <v>2562</v>
      </c>
      <c r="P205">
        <v>2365</v>
      </c>
      <c r="Q205">
        <v>3655</v>
      </c>
      <c r="R205">
        <v>3288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429</v>
      </c>
      <c r="B206" t="s">
        <v>254</v>
      </c>
      <c r="C206">
        <v>11275</v>
      </c>
      <c r="D206">
        <v>21894</v>
      </c>
      <c r="E206">
        <v>22211</v>
      </c>
      <c r="F206">
        <v>18675</v>
      </c>
      <c r="G206">
        <v>22809</v>
      </c>
      <c r="H206">
        <v>17507</v>
      </c>
      <c r="I206">
        <v>16751</v>
      </c>
      <c r="J206">
        <v>19190</v>
      </c>
      <c r="K206">
        <v>18422</v>
      </c>
      <c r="L206">
        <v>18715</v>
      </c>
      <c r="M206">
        <v>18971</v>
      </c>
      <c r="N206">
        <v>19154</v>
      </c>
      <c r="O206">
        <v>12136</v>
      </c>
      <c r="P206">
        <v>13032</v>
      </c>
      <c r="Q206">
        <v>12285</v>
      </c>
      <c r="R206">
        <v>10226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430</v>
      </c>
      <c r="B207" t="s">
        <v>263</v>
      </c>
      <c r="C207">
        <v>44284</v>
      </c>
      <c r="D207">
        <v>66503</v>
      </c>
      <c r="E207">
        <v>64265</v>
      </c>
      <c r="F207">
        <v>57313</v>
      </c>
      <c r="G207">
        <v>66678</v>
      </c>
      <c r="H207">
        <v>57557</v>
      </c>
      <c r="I207">
        <v>54713</v>
      </c>
      <c r="J207">
        <v>61894</v>
      </c>
      <c r="K207">
        <v>57163</v>
      </c>
      <c r="L207">
        <v>57104</v>
      </c>
      <c r="M207">
        <v>59322</v>
      </c>
      <c r="N207">
        <v>56927</v>
      </c>
      <c r="O207">
        <v>42353</v>
      </c>
      <c r="P207">
        <v>35770</v>
      </c>
      <c r="Q207">
        <v>44877</v>
      </c>
      <c r="R207">
        <v>36414</v>
      </c>
      <c r="S207">
        <v>1980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431</v>
      </c>
      <c r="B208" t="s">
        <v>258</v>
      </c>
      <c r="C208">
        <v>10811</v>
      </c>
      <c r="D208">
        <v>14421</v>
      </c>
      <c r="E208">
        <v>13884</v>
      </c>
      <c r="F208">
        <v>12874</v>
      </c>
      <c r="G208">
        <v>14466</v>
      </c>
      <c r="H208">
        <v>12911</v>
      </c>
      <c r="I208">
        <v>12573</v>
      </c>
      <c r="J208">
        <v>13839</v>
      </c>
      <c r="K208">
        <v>12932</v>
      </c>
      <c r="L208">
        <v>12935</v>
      </c>
      <c r="M208">
        <v>13457</v>
      </c>
      <c r="N208">
        <v>12897</v>
      </c>
      <c r="O208">
        <v>16109</v>
      </c>
      <c r="P208">
        <v>20377</v>
      </c>
      <c r="Q208">
        <v>17477</v>
      </c>
      <c r="R208">
        <v>20861</v>
      </c>
      <c r="S208">
        <v>2651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432</v>
      </c>
      <c r="B209" t="s">
        <v>259</v>
      </c>
      <c r="C209">
        <v>67506</v>
      </c>
      <c r="D209">
        <v>100675</v>
      </c>
      <c r="E209">
        <v>95795</v>
      </c>
      <c r="F209">
        <v>86267</v>
      </c>
      <c r="G209">
        <v>100783</v>
      </c>
      <c r="H209">
        <v>86437</v>
      </c>
      <c r="I209">
        <v>83246</v>
      </c>
      <c r="J209">
        <v>94721</v>
      </c>
      <c r="K209">
        <v>86725</v>
      </c>
      <c r="L209">
        <v>86756</v>
      </c>
      <c r="M209">
        <v>91264</v>
      </c>
      <c r="N209">
        <v>86792</v>
      </c>
      <c r="O209">
        <v>57332</v>
      </c>
      <c r="P209">
        <v>71209</v>
      </c>
      <c r="Q209">
        <v>59647</v>
      </c>
      <c r="R209">
        <v>63748</v>
      </c>
      <c r="S209">
        <v>1335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433</v>
      </c>
      <c r="B210" t="s">
        <v>262</v>
      </c>
      <c r="C210">
        <v>16395</v>
      </c>
      <c r="D210">
        <v>16190</v>
      </c>
      <c r="E210">
        <v>15482</v>
      </c>
      <c r="F210">
        <v>14484</v>
      </c>
      <c r="G210">
        <v>16165</v>
      </c>
      <c r="H210">
        <v>14507</v>
      </c>
      <c r="I210">
        <v>14180</v>
      </c>
      <c r="J210">
        <v>15587</v>
      </c>
      <c r="K210">
        <v>14577</v>
      </c>
      <c r="L210">
        <v>14603</v>
      </c>
      <c r="M210">
        <v>15253</v>
      </c>
      <c r="N210">
        <v>14576</v>
      </c>
      <c r="O210">
        <v>15216</v>
      </c>
      <c r="P210">
        <v>8060</v>
      </c>
      <c r="Q210">
        <v>9949</v>
      </c>
      <c r="R210">
        <v>11572</v>
      </c>
      <c r="S210">
        <v>1249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434</v>
      </c>
      <c r="B211" t="s">
        <v>261</v>
      </c>
      <c r="C211">
        <v>20644</v>
      </c>
      <c r="D211">
        <v>27949</v>
      </c>
      <c r="E211">
        <v>25896</v>
      </c>
      <c r="F211">
        <v>24149</v>
      </c>
      <c r="G211">
        <v>27720</v>
      </c>
      <c r="H211">
        <v>24278</v>
      </c>
      <c r="I211">
        <v>23748</v>
      </c>
      <c r="J211">
        <v>26897</v>
      </c>
      <c r="K211">
        <v>24530</v>
      </c>
      <c r="L211">
        <v>24555</v>
      </c>
      <c r="M211">
        <v>26383</v>
      </c>
      <c r="N211">
        <v>24773</v>
      </c>
      <c r="O211">
        <v>16154</v>
      </c>
      <c r="P211">
        <v>17681</v>
      </c>
      <c r="Q211">
        <v>15002</v>
      </c>
      <c r="R211">
        <v>27691</v>
      </c>
      <c r="S211">
        <v>98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435</v>
      </c>
      <c r="B212" t="s">
        <v>260</v>
      </c>
      <c r="C212">
        <v>15391</v>
      </c>
      <c r="D212">
        <v>19308</v>
      </c>
      <c r="E212">
        <v>18922</v>
      </c>
      <c r="F212">
        <v>17711</v>
      </c>
      <c r="G212">
        <v>19365</v>
      </c>
      <c r="H212">
        <v>17727</v>
      </c>
      <c r="I212">
        <v>17343</v>
      </c>
      <c r="J212">
        <v>18638</v>
      </c>
      <c r="K212">
        <v>17797</v>
      </c>
      <c r="L212">
        <v>17795</v>
      </c>
      <c r="M212">
        <v>18197</v>
      </c>
      <c r="N212">
        <v>17920</v>
      </c>
      <c r="O212">
        <v>28350</v>
      </c>
      <c r="P212">
        <v>23445</v>
      </c>
      <c r="Q212">
        <v>25379</v>
      </c>
      <c r="R212">
        <v>38302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436</v>
      </c>
      <c r="B213" t="s">
        <v>269</v>
      </c>
      <c r="C213">
        <v>162642</v>
      </c>
      <c r="D213">
        <v>170418</v>
      </c>
      <c r="E213">
        <v>194514</v>
      </c>
      <c r="F213">
        <v>225216</v>
      </c>
      <c r="G213">
        <v>189952</v>
      </c>
      <c r="H213">
        <v>194555</v>
      </c>
      <c r="I213">
        <v>217031</v>
      </c>
      <c r="J213">
        <v>188647</v>
      </c>
      <c r="K213">
        <v>211687</v>
      </c>
      <c r="L213">
        <v>230308</v>
      </c>
      <c r="M213">
        <v>199288</v>
      </c>
      <c r="N213">
        <v>196789</v>
      </c>
      <c r="O213">
        <v>162612</v>
      </c>
      <c r="P213">
        <v>193343</v>
      </c>
      <c r="Q213">
        <v>163491</v>
      </c>
      <c r="R213">
        <v>133522</v>
      </c>
      <c r="S213">
        <v>143002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437</v>
      </c>
      <c r="B214" t="s">
        <v>264</v>
      </c>
      <c r="C214">
        <v>66991</v>
      </c>
      <c r="D214">
        <v>16095</v>
      </c>
      <c r="E214">
        <v>19927</v>
      </c>
      <c r="F214">
        <v>22234</v>
      </c>
      <c r="G214">
        <v>19648</v>
      </c>
      <c r="H214">
        <v>21043</v>
      </c>
      <c r="I214">
        <v>21093</v>
      </c>
      <c r="J214">
        <v>22168</v>
      </c>
      <c r="K214">
        <v>23409</v>
      </c>
      <c r="L214">
        <v>23448</v>
      </c>
      <c r="M214">
        <v>24928</v>
      </c>
      <c r="N214">
        <v>24273</v>
      </c>
      <c r="O214">
        <v>34835</v>
      </c>
      <c r="P214">
        <v>15366</v>
      </c>
      <c r="Q214">
        <v>12641</v>
      </c>
      <c r="R214">
        <v>5221</v>
      </c>
      <c r="S214">
        <v>10642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438</v>
      </c>
      <c r="B215" t="s">
        <v>265</v>
      </c>
      <c r="C215">
        <v>316257</v>
      </c>
      <c r="D215">
        <v>231853</v>
      </c>
      <c r="E215">
        <v>250202</v>
      </c>
      <c r="F215">
        <v>285658</v>
      </c>
      <c r="G215">
        <v>250257</v>
      </c>
      <c r="H215">
        <v>278909</v>
      </c>
      <c r="I215">
        <v>302698</v>
      </c>
      <c r="J215">
        <v>261357</v>
      </c>
      <c r="K215">
        <v>282396</v>
      </c>
      <c r="L215">
        <v>258833</v>
      </c>
      <c r="M215">
        <v>265279</v>
      </c>
      <c r="N215">
        <v>352720</v>
      </c>
      <c r="O215">
        <v>200055</v>
      </c>
      <c r="P215">
        <v>227291</v>
      </c>
      <c r="Q215">
        <v>188537</v>
      </c>
      <c r="R215">
        <v>216419</v>
      </c>
      <c r="S215">
        <v>212318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</row>
    <row r="216" spans="1:26" x14ac:dyDescent="0.35">
      <c r="A216">
        <v>439</v>
      </c>
      <c r="B216" t="s">
        <v>268</v>
      </c>
      <c r="C216">
        <v>38527</v>
      </c>
      <c r="D216">
        <v>28763</v>
      </c>
      <c r="E216">
        <v>33143</v>
      </c>
      <c r="F216">
        <v>48672</v>
      </c>
      <c r="G216">
        <v>38926</v>
      </c>
      <c r="H216">
        <v>41048</v>
      </c>
      <c r="I216">
        <v>52376</v>
      </c>
      <c r="J216">
        <v>41597</v>
      </c>
      <c r="K216">
        <v>42905</v>
      </c>
      <c r="L216">
        <v>55192</v>
      </c>
      <c r="M216">
        <v>45066</v>
      </c>
      <c r="N216">
        <v>51071</v>
      </c>
      <c r="O216">
        <v>46597</v>
      </c>
      <c r="P216">
        <v>39804</v>
      </c>
      <c r="Q216">
        <v>37562</v>
      </c>
      <c r="R216">
        <v>45659</v>
      </c>
      <c r="S216">
        <v>33145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440</v>
      </c>
      <c r="B217" t="s">
        <v>267</v>
      </c>
      <c r="C217">
        <v>100451</v>
      </c>
      <c r="D217">
        <v>83074</v>
      </c>
      <c r="E217">
        <v>86818</v>
      </c>
      <c r="F217">
        <v>129245</v>
      </c>
      <c r="G217">
        <v>102442</v>
      </c>
      <c r="H217">
        <v>99783</v>
      </c>
      <c r="I217">
        <v>98512</v>
      </c>
      <c r="J217">
        <v>103430</v>
      </c>
      <c r="K217">
        <v>100887</v>
      </c>
      <c r="L217">
        <v>103861</v>
      </c>
      <c r="M217">
        <v>102596</v>
      </c>
      <c r="N217">
        <v>105145</v>
      </c>
      <c r="O217">
        <v>96514</v>
      </c>
      <c r="P217">
        <v>76719</v>
      </c>
      <c r="Q217">
        <v>73938</v>
      </c>
      <c r="R217">
        <v>93598</v>
      </c>
      <c r="S217">
        <v>67643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441</v>
      </c>
      <c r="B218" t="s">
        <v>266</v>
      </c>
      <c r="C218">
        <v>31313</v>
      </c>
      <c r="D218">
        <v>44144</v>
      </c>
      <c r="E218">
        <v>40318</v>
      </c>
      <c r="F218">
        <v>40382</v>
      </c>
      <c r="G218">
        <v>44602</v>
      </c>
      <c r="H218">
        <v>42358</v>
      </c>
      <c r="I218">
        <v>43187</v>
      </c>
      <c r="J218">
        <v>45350</v>
      </c>
      <c r="K218">
        <v>44391</v>
      </c>
      <c r="L218">
        <v>46637</v>
      </c>
      <c r="M218">
        <v>47295</v>
      </c>
      <c r="N218">
        <v>47749</v>
      </c>
      <c r="O218">
        <v>34691</v>
      </c>
      <c r="P218">
        <v>25407</v>
      </c>
      <c r="Q218">
        <v>22831</v>
      </c>
      <c r="R218">
        <v>37696</v>
      </c>
      <c r="S218">
        <v>31539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</row>
    <row r="219" spans="1:26" x14ac:dyDescent="0.35">
      <c r="A219">
        <v>442</v>
      </c>
      <c r="B219" t="s">
        <v>275</v>
      </c>
      <c r="C219">
        <v>77173</v>
      </c>
      <c r="D219">
        <v>84713</v>
      </c>
      <c r="E219">
        <v>75650</v>
      </c>
      <c r="F219">
        <v>83537</v>
      </c>
      <c r="G219">
        <v>77580</v>
      </c>
      <c r="H219">
        <v>82677</v>
      </c>
      <c r="I219">
        <v>79267</v>
      </c>
      <c r="J219">
        <v>82656</v>
      </c>
      <c r="K219">
        <v>79962</v>
      </c>
      <c r="L219">
        <v>81571</v>
      </c>
      <c r="M219">
        <v>80899</v>
      </c>
      <c r="N219">
        <v>86087</v>
      </c>
      <c r="O219">
        <v>77113</v>
      </c>
      <c r="P219">
        <v>74437</v>
      </c>
      <c r="Q219">
        <v>70392</v>
      </c>
      <c r="R219">
        <v>71968</v>
      </c>
      <c r="S219">
        <v>997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</row>
    <row r="220" spans="1:26" x14ac:dyDescent="0.35">
      <c r="A220">
        <v>443</v>
      </c>
      <c r="B220" t="s">
        <v>270</v>
      </c>
      <c r="C220">
        <v>21371</v>
      </c>
      <c r="D220">
        <v>22756</v>
      </c>
      <c r="E220">
        <v>22083</v>
      </c>
      <c r="F220">
        <v>22528</v>
      </c>
      <c r="G220">
        <v>21641</v>
      </c>
      <c r="H220">
        <v>18195</v>
      </c>
      <c r="I220">
        <v>22102</v>
      </c>
      <c r="J220">
        <v>20529</v>
      </c>
      <c r="K220">
        <v>22895</v>
      </c>
      <c r="L220">
        <v>22701</v>
      </c>
      <c r="M220">
        <v>22338</v>
      </c>
      <c r="N220">
        <v>21726</v>
      </c>
      <c r="O220">
        <v>23804</v>
      </c>
      <c r="P220">
        <v>27704</v>
      </c>
      <c r="Q220">
        <v>25689</v>
      </c>
      <c r="R220">
        <v>20060</v>
      </c>
      <c r="S220">
        <v>2648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</row>
    <row r="221" spans="1:26" x14ac:dyDescent="0.35">
      <c r="A221">
        <v>444</v>
      </c>
      <c r="B221" t="s">
        <v>271</v>
      </c>
      <c r="C221">
        <v>100188</v>
      </c>
      <c r="D221">
        <v>119129</v>
      </c>
      <c r="E221">
        <v>110524</v>
      </c>
      <c r="F221">
        <v>113158</v>
      </c>
      <c r="G221">
        <v>109191</v>
      </c>
      <c r="H221">
        <v>117483</v>
      </c>
      <c r="I221">
        <v>106878</v>
      </c>
      <c r="J221">
        <v>119460</v>
      </c>
      <c r="K221">
        <v>113231</v>
      </c>
      <c r="L221">
        <v>113764</v>
      </c>
      <c r="M221">
        <v>102651</v>
      </c>
      <c r="N221">
        <v>110010</v>
      </c>
      <c r="O221">
        <v>70135</v>
      </c>
      <c r="P221">
        <v>85336</v>
      </c>
      <c r="Q221">
        <v>84459</v>
      </c>
      <c r="R221">
        <v>88186</v>
      </c>
      <c r="S221">
        <v>5092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</row>
    <row r="222" spans="1:26" x14ac:dyDescent="0.35">
      <c r="A222">
        <v>445</v>
      </c>
      <c r="B222" t="s">
        <v>274</v>
      </c>
      <c r="C222">
        <v>34090</v>
      </c>
      <c r="D222">
        <v>28545</v>
      </c>
      <c r="E222">
        <v>27309</v>
      </c>
      <c r="F222">
        <v>25927</v>
      </c>
      <c r="G222">
        <v>27695</v>
      </c>
      <c r="H222">
        <v>27463</v>
      </c>
      <c r="I222">
        <v>27692</v>
      </c>
      <c r="J222">
        <v>27674</v>
      </c>
      <c r="K222">
        <v>28407</v>
      </c>
      <c r="L222">
        <v>27038</v>
      </c>
      <c r="M222">
        <v>27689</v>
      </c>
      <c r="N222">
        <v>29935</v>
      </c>
      <c r="O222">
        <v>27133</v>
      </c>
      <c r="P222">
        <v>24342</v>
      </c>
      <c r="Q222">
        <v>28534</v>
      </c>
      <c r="R222">
        <v>28108</v>
      </c>
      <c r="S222">
        <v>591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</row>
    <row r="223" spans="1:26" x14ac:dyDescent="0.35">
      <c r="A223">
        <v>446</v>
      </c>
      <c r="B223" t="s">
        <v>273</v>
      </c>
      <c r="C223">
        <v>47107</v>
      </c>
      <c r="D223">
        <v>55509</v>
      </c>
      <c r="E223">
        <v>48594</v>
      </c>
      <c r="F223">
        <v>52874</v>
      </c>
      <c r="G223">
        <v>54636</v>
      </c>
      <c r="H223">
        <v>56637</v>
      </c>
      <c r="I223">
        <v>52229</v>
      </c>
      <c r="J223">
        <v>57705</v>
      </c>
      <c r="K223">
        <v>56020</v>
      </c>
      <c r="L223">
        <v>56390</v>
      </c>
      <c r="M223">
        <v>55361</v>
      </c>
      <c r="N223">
        <v>56671</v>
      </c>
      <c r="O223">
        <v>41262</v>
      </c>
      <c r="P223">
        <v>48890</v>
      </c>
      <c r="Q223">
        <v>48701</v>
      </c>
      <c r="R223">
        <v>53152</v>
      </c>
      <c r="S223">
        <v>4715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35">
      <c r="A224">
        <v>447</v>
      </c>
      <c r="B224" t="s">
        <v>272</v>
      </c>
      <c r="C224">
        <v>47442</v>
      </c>
      <c r="D224">
        <v>52107</v>
      </c>
      <c r="E224">
        <v>48020</v>
      </c>
      <c r="F224">
        <v>52473</v>
      </c>
      <c r="G224">
        <v>50961</v>
      </c>
      <c r="H224">
        <v>50926</v>
      </c>
      <c r="I224">
        <v>49050</v>
      </c>
      <c r="J224">
        <v>50207</v>
      </c>
      <c r="K224">
        <v>51248</v>
      </c>
      <c r="L224">
        <v>52943</v>
      </c>
      <c r="M224">
        <v>50588</v>
      </c>
      <c r="N224">
        <v>48889</v>
      </c>
      <c r="O224">
        <v>46331</v>
      </c>
      <c r="P224">
        <v>56119</v>
      </c>
      <c r="Q224">
        <v>52583</v>
      </c>
      <c r="R224">
        <v>55611</v>
      </c>
      <c r="S224">
        <v>2697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454</v>
      </c>
      <c r="B225" t="s">
        <v>281</v>
      </c>
      <c r="C225">
        <v>79790</v>
      </c>
      <c r="D225">
        <v>76823</v>
      </c>
      <c r="E225">
        <v>78857</v>
      </c>
      <c r="F225">
        <v>74531</v>
      </c>
      <c r="G225">
        <v>77412</v>
      </c>
      <c r="H225">
        <v>78481</v>
      </c>
      <c r="I225">
        <v>79625</v>
      </c>
      <c r="J225">
        <v>78628</v>
      </c>
      <c r="K225">
        <v>78972</v>
      </c>
      <c r="L225">
        <v>77346</v>
      </c>
      <c r="M225">
        <v>79448</v>
      </c>
      <c r="N225">
        <v>77285</v>
      </c>
      <c r="O225">
        <v>71438</v>
      </c>
      <c r="P225">
        <v>69667</v>
      </c>
      <c r="Q225">
        <v>72101</v>
      </c>
      <c r="R225">
        <v>72378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</row>
    <row r="226" spans="1:26" x14ac:dyDescent="0.35">
      <c r="A226">
        <v>455</v>
      </c>
      <c r="B226" t="s">
        <v>276</v>
      </c>
      <c r="C226">
        <v>2751</v>
      </c>
      <c r="D226">
        <v>2649</v>
      </c>
      <c r="E226">
        <v>2719</v>
      </c>
      <c r="F226">
        <v>2570</v>
      </c>
      <c r="G226">
        <v>2669</v>
      </c>
      <c r="H226">
        <v>2706</v>
      </c>
      <c r="I226">
        <v>2746</v>
      </c>
      <c r="J226">
        <v>2711</v>
      </c>
      <c r="K226">
        <v>2723</v>
      </c>
      <c r="L226">
        <v>2667</v>
      </c>
      <c r="M226">
        <v>2740</v>
      </c>
      <c r="N226">
        <v>2665</v>
      </c>
      <c r="O226">
        <v>2463</v>
      </c>
      <c r="P226">
        <v>2402</v>
      </c>
      <c r="Q226">
        <v>2489</v>
      </c>
      <c r="R226">
        <v>2496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</row>
    <row r="227" spans="1:26" x14ac:dyDescent="0.35">
      <c r="A227">
        <v>456</v>
      </c>
      <c r="B227" t="s">
        <v>277</v>
      </c>
      <c r="C227">
        <v>112807</v>
      </c>
      <c r="D227">
        <v>108612</v>
      </c>
      <c r="E227">
        <v>111488</v>
      </c>
      <c r="F227">
        <v>105372</v>
      </c>
      <c r="G227">
        <v>109444</v>
      </c>
      <c r="H227">
        <v>110956</v>
      </c>
      <c r="I227">
        <v>112573</v>
      </c>
      <c r="J227">
        <v>111164</v>
      </c>
      <c r="K227">
        <v>111651</v>
      </c>
      <c r="L227">
        <v>109351</v>
      </c>
      <c r="M227">
        <v>112323</v>
      </c>
      <c r="N227">
        <v>109265</v>
      </c>
      <c r="O227">
        <v>100999</v>
      </c>
      <c r="P227">
        <v>98795</v>
      </c>
      <c r="Q227">
        <v>101936</v>
      </c>
      <c r="R227">
        <v>102327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</row>
    <row r="228" spans="1:26" x14ac:dyDescent="0.35">
      <c r="A228">
        <v>457</v>
      </c>
      <c r="B228" t="s">
        <v>280</v>
      </c>
      <c r="C228">
        <v>11006</v>
      </c>
      <c r="D228">
        <v>10596</v>
      </c>
      <c r="E228">
        <v>10877</v>
      </c>
      <c r="F228">
        <v>10280</v>
      </c>
      <c r="G228">
        <v>10677</v>
      </c>
      <c r="H228">
        <v>10825</v>
      </c>
      <c r="I228">
        <v>10983</v>
      </c>
      <c r="J228">
        <v>10845</v>
      </c>
      <c r="K228">
        <v>10893</v>
      </c>
      <c r="L228">
        <v>10668</v>
      </c>
      <c r="M228">
        <v>10958</v>
      </c>
      <c r="N228">
        <v>10660</v>
      </c>
      <c r="O228">
        <v>9854</v>
      </c>
      <c r="P228">
        <v>9609</v>
      </c>
      <c r="Q228">
        <v>9945</v>
      </c>
      <c r="R228">
        <v>9983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</row>
    <row r="229" spans="1:26" x14ac:dyDescent="0.35">
      <c r="A229">
        <v>458</v>
      </c>
      <c r="B229" t="s">
        <v>279</v>
      </c>
      <c r="C229">
        <v>41271</v>
      </c>
      <c r="D229">
        <v>39736</v>
      </c>
      <c r="E229">
        <v>40788</v>
      </c>
      <c r="F229">
        <v>38551</v>
      </c>
      <c r="G229">
        <v>40041</v>
      </c>
      <c r="H229">
        <v>40594</v>
      </c>
      <c r="I229">
        <v>41185</v>
      </c>
      <c r="J229">
        <v>40670</v>
      </c>
      <c r="K229">
        <v>40848</v>
      </c>
      <c r="L229">
        <v>40006</v>
      </c>
      <c r="M229">
        <v>41094</v>
      </c>
      <c r="N229">
        <v>39975</v>
      </c>
      <c r="O229">
        <v>36951</v>
      </c>
      <c r="P229">
        <v>36035</v>
      </c>
      <c r="Q229">
        <v>37291</v>
      </c>
      <c r="R229">
        <v>37437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</row>
    <row r="230" spans="1:26" x14ac:dyDescent="0.35">
      <c r="A230">
        <v>459</v>
      </c>
      <c r="B230" t="s">
        <v>278</v>
      </c>
      <c r="C230">
        <v>27514</v>
      </c>
      <c r="D230">
        <v>26491</v>
      </c>
      <c r="E230">
        <v>27192</v>
      </c>
      <c r="F230">
        <v>25700</v>
      </c>
      <c r="G230">
        <v>26694</v>
      </c>
      <c r="H230">
        <v>27062</v>
      </c>
      <c r="I230">
        <v>27457</v>
      </c>
      <c r="J230">
        <v>27113</v>
      </c>
      <c r="K230">
        <v>27232</v>
      </c>
      <c r="L230">
        <v>26671</v>
      </c>
      <c r="M230">
        <v>27396</v>
      </c>
      <c r="N230">
        <v>26650</v>
      </c>
      <c r="O230">
        <v>24634</v>
      </c>
      <c r="P230">
        <v>24023</v>
      </c>
      <c r="Q230">
        <v>24862</v>
      </c>
      <c r="R230">
        <v>24958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</row>
    <row r="231" spans="1:26" x14ac:dyDescent="0.35">
      <c r="A231">
        <v>460</v>
      </c>
      <c r="B231" t="s">
        <v>287</v>
      </c>
      <c r="C231">
        <v>157898</v>
      </c>
      <c r="D231">
        <v>162471</v>
      </c>
      <c r="E231">
        <v>155442</v>
      </c>
      <c r="F231">
        <v>159003</v>
      </c>
      <c r="G231">
        <v>155927</v>
      </c>
      <c r="H231">
        <v>162093</v>
      </c>
      <c r="I231">
        <v>159827</v>
      </c>
      <c r="J231">
        <v>162219</v>
      </c>
      <c r="K231">
        <v>159869</v>
      </c>
      <c r="L231">
        <v>159852</v>
      </c>
      <c r="M231">
        <v>161282</v>
      </c>
      <c r="N231">
        <v>164307</v>
      </c>
      <c r="O231">
        <v>148673</v>
      </c>
      <c r="P231">
        <v>145980</v>
      </c>
      <c r="Q231">
        <v>142742</v>
      </c>
      <c r="R231">
        <v>144673</v>
      </c>
      <c r="S231">
        <v>997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461</v>
      </c>
      <c r="B232" t="s">
        <v>282</v>
      </c>
      <c r="C232">
        <v>24149</v>
      </c>
      <c r="D232">
        <v>25432</v>
      </c>
      <c r="E232">
        <v>24829</v>
      </c>
      <c r="F232">
        <v>25125</v>
      </c>
      <c r="G232">
        <v>24337</v>
      </c>
      <c r="H232">
        <v>20928</v>
      </c>
      <c r="I232">
        <v>24875</v>
      </c>
      <c r="J232">
        <v>23267</v>
      </c>
      <c r="K232">
        <v>25645</v>
      </c>
      <c r="L232">
        <v>25395</v>
      </c>
      <c r="M232">
        <v>25105</v>
      </c>
      <c r="N232">
        <v>24418</v>
      </c>
      <c r="O232">
        <v>26507</v>
      </c>
      <c r="P232">
        <v>30224</v>
      </c>
      <c r="Q232">
        <v>28385</v>
      </c>
      <c r="R232">
        <v>22889</v>
      </c>
      <c r="S232">
        <v>2648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462</v>
      </c>
      <c r="B233" t="s">
        <v>283</v>
      </c>
      <c r="C233">
        <v>213177</v>
      </c>
      <c r="D233">
        <v>227923</v>
      </c>
      <c r="E233">
        <v>222194</v>
      </c>
      <c r="F233">
        <v>218712</v>
      </c>
      <c r="G233">
        <v>218817</v>
      </c>
      <c r="H233">
        <v>228621</v>
      </c>
      <c r="I233">
        <v>219633</v>
      </c>
      <c r="J233">
        <v>230806</v>
      </c>
      <c r="K233">
        <v>225064</v>
      </c>
      <c r="L233">
        <v>223297</v>
      </c>
      <c r="M233">
        <v>215156</v>
      </c>
      <c r="N233">
        <v>219457</v>
      </c>
      <c r="O233">
        <v>171815</v>
      </c>
      <c r="P233">
        <v>184818</v>
      </c>
      <c r="Q233">
        <v>187198</v>
      </c>
      <c r="R233">
        <v>190543</v>
      </c>
      <c r="S233">
        <v>5092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35">
      <c r="A234">
        <v>463</v>
      </c>
      <c r="B234" t="s">
        <v>286</v>
      </c>
      <c r="C234">
        <v>45128</v>
      </c>
      <c r="D234">
        <v>39173</v>
      </c>
      <c r="E234">
        <v>38218</v>
      </c>
      <c r="F234">
        <v>36239</v>
      </c>
      <c r="G234">
        <v>38404</v>
      </c>
      <c r="H234">
        <v>38320</v>
      </c>
      <c r="I234">
        <v>38707</v>
      </c>
      <c r="J234">
        <v>38551</v>
      </c>
      <c r="K234">
        <v>39332</v>
      </c>
      <c r="L234">
        <v>37738</v>
      </c>
      <c r="M234">
        <v>38679</v>
      </c>
      <c r="N234">
        <v>40627</v>
      </c>
      <c r="O234">
        <v>36987</v>
      </c>
      <c r="P234">
        <v>34062</v>
      </c>
      <c r="Q234">
        <v>38568</v>
      </c>
      <c r="R234">
        <v>38091</v>
      </c>
      <c r="S234">
        <v>591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464</v>
      </c>
      <c r="B235" t="s">
        <v>285</v>
      </c>
      <c r="C235">
        <v>88387</v>
      </c>
      <c r="D235">
        <v>95254</v>
      </c>
      <c r="E235">
        <v>89391</v>
      </c>
      <c r="F235">
        <v>91434</v>
      </c>
      <c r="G235">
        <v>94686</v>
      </c>
      <c r="H235">
        <v>97240</v>
      </c>
      <c r="I235">
        <v>93423</v>
      </c>
      <c r="J235">
        <v>98384</v>
      </c>
      <c r="K235">
        <v>96877</v>
      </c>
      <c r="L235">
        <v>96405</v>
      </c>
      <c r="M235">
        <v>96464</v>
      </c>
      <c r="N235">
        <v>96655</v>
      </c>
      <c r="O235">
        <v>78257</v>
      </c>
      <c r="P235">
        <v>85046</v>
      </c>
      <c r="Q235">
        <v>86449</v>
      </c>
      <c r="R235">
        <v>90670</v>
      </c>
      <c r="S235">
        <v>4715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465</v>
      </c>
      <c r="B236" t="s">
        <v>284</v>
      </c>
      <c r="C236">
        <v>75292</v>
      </c>
      <c r="D236">
        <v>78934</v>
      </c>
      <c r="E236">
        <v>75548</v>
      </c>
      <c r="F236">
        <v>78509</v>
      </c>
      <c r="G236">
        <v>77991</v>
      </c>
      <c r="H236">
        <v>78324</v>
      </c>
      <c r="I236">
        <v>76843</v>
      </c>
      <c r="J236">
        <v>77656</v>
      </c>
      <c r="K236">
        <v>78816</v>
      </c>
      <c r="L236">
        <v>79950</v>
      </c>
      <c r="M236">
        <v>78320</v>
      </c>
      <c r="N236">
        <v>75875</v>
      </c>
      <c r="O236">
        <v>71163</v>
      </c>
      <c r="P236">
        <v>80374</v>
      </c>
      <c r="Q236">
        <v>77445</v>
      </c>
      <c r="R236">
        <v>80841</v>
      </c>
      <c r="S236">
        <v>2697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466</v>
      </c>
      <c r="B237" t="s">
        <v>293</v>
      </c>
      <c r="C237">
        <v>4744</v>
      </c>
      <c r="D237">
        <v>7947</v>
      </c>
      <c r="E237">
        <v>39072</v>
      </c>
      <c r="F237">
        <v>66213</v>
      </c>
      <c r="G237">
        <v>34025</v>
      </c>
      <c r="H237">
        <v>32462</v>
      </c>
      <c r="I237">
        <v>57204</v>
      </c>
      <c r="J237">
        <v>26428</v>
      </c>
      <c r="K237">
        <v>51818</v>
      </c>
      <c r="L237">
        <v>70456</v>
      </c>
      <c r="M237">
        <v>38006</v>
      </c>
      <c r="N237">
        <v>32482</v>
      </c>
      <c r="O237">
        <v>13939</v>
      </c>
      <c r="P237">
        <v>47363</v>
      </c>
      <c r="Q237">
        <v>20749</v>
      </c>
      <c r="R237">
        <v>-11151</v>
      </c>
      <c r="S237">
        <v>142005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35">
      <c r="A238">
        <v>467</v>
      </c>
      <c r="B238" t="s">
        <v>288</v>
      </c>
      <c r="C238">
        <v>42842</v>
      </c>
      <c r="D238">
        <v>-9337</v>
      </c>
      <c r="E238">
        <v>-4902</v>
      </c>
      <c r="F238">
        <v>-2891</v>
      </c>
      <c r="G238">
        <v>-4689</v>
      </c>
      <c r="H238">
        <v>115</v>
      </c>
      <c r="I238">
        <v>-3782</v>
      </c>
      <c r="J238">
        <v>-1099</v>
      </c>
      <c r="K238">
        <v>-2236</v>
      </c>
      <c r="L238">
        <v>-1947</v>
      </c>
      <c r="M238">
        <v>-177</v>
      </c>
      <c r="N238">
        <v>-145</v>
      </c>
      <c r="O238">
        <v>8328</v>
      </c>
      <c r="P238">
        <v>-14858</v>
      </c>
      <c r="Q238">
        <v>-15744</v>
      </c>
      <c r="R238">
        <v>-17668</v>
      </c>
      <c r="S238">
        <v>7994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468</v>
      </c>
      <c r="B239" t="s">
        <v>289</v>
      </c>
      <c r="C239">
        <v>103080</v>
      </c>
      <c r="D239">
        <v>3930</v>
      </c>
      <c r="E239">
        <v>28008</v>
      </c>
      <c r="F239">
        <v>66946</v>
      </c>
      <c r="G239">
        <v>31440</v>
      </c>
      <c r="H239">
        <v>50288</v>
      </c>
      <c r="I239">
        <v>83065</v>
      </c>
      <c r="J239">
        <v>30551</v>
      </c>
      <c r="K239">
        <v>57332</v>
      </c>
      <c r="L239">
        <v>35536</v>
      </c>
      <c r="M239">
        <v>50123</v>
      </c>
      <c r="N239">
        <v>133263</v>
      </c>
      <c r="O239">
        <v>28240</v>
      </c>
      <c r="P239">
        <v>42473</v>
      </c>
      <c r="Q239">
        <v>1339</v>
      </c>
      <c r="R239">
        <v>25876</v>
      </c>
      <c r="S239">
        <v>207226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35">
      <c r="A240">
        <v>469</v>
      </c>
      <c r="B240" t="s">
        <v>292</v>
      </c>
      <c r="C240">
        <v>-6601</v>
      </c>
      <c r="D240">
        <v>-10410</v>
      </c>
      <c r="E240">
        <v>-5075</v>
      </c>
      <c r="F240">
        <v>12433</v>
      </c>
      <c r="G240">
        <v>522</v>
      </c>
      <c r="H240">
        <v>2728</v>
      </c>
      <c r="I240">
        <v>13669</v>
      </c>
      <c r="J240">
        <v>3046</v>
      </c>
      <c r="K240">
        <v>3573</v>
      </c>
      <c r="L240">
        <v>17454</v>
      </c>
      <c r="M240">
        <v>6387</v>
      </c>
      <c r="N240">
        <v>10444</v>
      </c>
      <c r="O240">
        <v>9610</v>
      </c>
      <c r="P240">
        <v>5742</v>
      </c>
      <c r="Q240">
        <v>-1006</v>
      </c>
      <c r="R240">
        <v>7568</v>
      </c>
      <c r="S240">
        <v>32554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</row>
    <row r="241" spans="1:26" x14ac:dyDescent="0.35">
      <c r="A241">
        <v>470</v>
      </c>
      <c r="B241" t="s">
        <v>291</v>
      </c>
      <c r="C241">
        <v>12064</v>
      </c>
      <c r="D241">
        <v>-12180</v>
      </c>
      <c r="E241">
        <v>-2573</v>
      </c>
      <c r="F241">
        <v>37811</v>
      </c>
      <c r="G241">
        <v>7756</v>
      </c>
      <c r="H241">
        <v>2543</v>
      </c>
      <c r="I241">
        <v>5089</v>
      </c>
      <c r="J241">
        <v>5046</v>
      </c>
      <c r="K241">
        <v>4010</v>
      </c>
      <c r="L241">
        <v>7456</v>
      </c>
      <c r="M241">
        <v>6132</v>
      </c>
      <c r="N241">
        <v>8490</v>
      </c>
      <c r="O241">
        <v>18257</v>
      </c>
      <c r="P241">
        <v>-8327</v>
      </c>
      <c r="Q241">
        <v>-12511</v>
      </c>
      <c r="R241">
        <v>2928</v>
      </c>
      <c r="S241">
        <v>62928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</row>
    <row r="242" spans="1:26" x14ac:dyDescent="0.35">
      <c r="A242">
        <v>471</v>
      </c>
      <c r="B242" t="s">
        <v>290</v>
      </c>
      <c r="C242">
        <v>-43979</v>
      </c>
      <c r="D242">
        <v>-34790</v>
      </c>
      <c r="E242">
        <v>-35230</v>
      </c>
      <c r="F242">
        <v>-38127</v>
      </c>
      <c r="G242">
        <v>-33389</v>
      </c>
      <c r="H242">
        <v>-35966</v>
      </c>
      <c r="I242">
        <v>-33656</v>
      </c>
      <c r="J242">
        <v>-32306</v>
      </c>
      <c r="K242">
        <v>-34425</v>
      </c>
      <c r="L242">
        <v>-33313</v>
      </c>
      <c r="M242">
        <v>-31025</v>
      </c>
      <c r="N242">
        <v>-28126</v>
      </c>
      <c r="O242">
        <v>-36472</v>
      </c>
      <c r="P242">
        <v>-54967</v>
      </c>
      <c r="Q242">
        <v>-54614</v>
      </c>
      <c r="R242">
        <v>-43145</v>
      </c>
      <c r="S242">
        <v>28842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</row>
    <row r="243" spans="1:26" x14ac:dyDescent="0.35">
      <c r="A243">
        <v>472</v>
      </c>
      <c r="B243" t="s">
        <v>652</v>
      </c>
      <c r="C243">
        <v>1</v>
      </c>
      <c r="D243">
        <v>1</v>
      </c>
      <c r="E243">
        <v>1</v>
      </c>
      <c r="F243">
        <v>1</v>
      </c>
      <c r="G243">
        <v>1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473</v>
      </c>
      <c r="B244" t="s">
        <v>653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K244">
        <v>1</v>
      </c>
      <c r="L244">
        <v>1</v>
      </c>
      <c r="M244">
        <v>1</v>
      </c>
      <c r="N244">
        <v>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474</v>
      </c>
      <c r="B245" t="s">
        <v>654</v>
      </c>
      <c r="C245">
        <v>1</v>
      </c>
      <c r="D245">
        <v>1</v>
      </c>
      <c r="E245">
        <v>1</v>
      </c>
      <c r="F245">
        <v>1</v>
      </c>
      <c r="G245">
        <v>1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0</v>
      </c>
      <c r="P245">
        <v>1</v>
      </c>
      <c r="Q245">
        <v>1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475</v>
      </c>
      <c r="B246" t="s">
        <v>655</v>
      </c>
      <c r="C246">
        <v>1</v>
      </c>
      <c r="D246">
        <v>1</v>
      </c>
      <c r="E246">
        <v>1</v>
      </c>
      <c r="F246">
        <v>1</v>
      </c>
      <c r="G246">
        <v>1</v>
      </c>
      <c r="H246">
        <v>1</v>
      </c>
      <c r="I246">
        <v>1</v>
      </c>
      <c r="J246">
        <v>1</v>
      </c>
      <c r="K246">
        <v>1</v>
      </c>
      <c r="L246">
        <v>1</v>
      </c>
      <c r="M246">
        <v>1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476</v>
      </c>
      <c r="B247" t="s">
        <v>656</v>
      </c>
      <c r="C247">
        <v>1</v>
      </c>
      <c r="D247">
        <v>1</v>
      </c>
      <c r="E247">
        <v>1</v>
      </c>
      <c r="F247">
        <v>1</v>
      </c>
      <c r="G247">
        <v>1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477</v>
      </c>
      <c r="B248" t="s">
        <v>657</v>
      </c>
      <c r="C248">
        <v>1</v>
      </c>
      <c r="D248">
        <v>1</v>
      </c>
      <c r="E248">
        <v>1</v>
      </c>
      <c r="F248">
        <v>1</v>
      </c>
      <c r="G248">
        <v>1</v>
      </c>
      <c r="H248">
        <v>1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  <c r="P248">
        <v>1</v>
      </c>
      <c r="Q248">
        <v>1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508</v>
      </c>
      <c r="B249" t="s">
        <v>671</v>
      </c>
      <c r="C249">
        <v>15064</v>
      </c>
      <c r="D249">
        <v>15064</v>
      </c>
      <c r="E249">
        <v>15064</v>
      </c>
      <c r="F249">
        <v>15064</v>
      </c>
      <c r="G249">
        <v>15064</v>
      </c>
      <c r="H249">
        <v>15084</v>
      </c>
      <c r="I249">
        <v>15064</v>
      </c>
      <c r="J249">
        <v>15064</v>
      </c>
      <c r="K249">
        <v>15064</v>
      </c>
      <c r="L249">
        <v>15084</v>
      </c>
      <c r="M249">
        <v>15084</v>
      </c>
      <c r="N249">
        <v>15084</v>
      </c>
      <c r="O249">
        <v>3493</v>
      </c>
      <c r="P249">
        <v>5909</v>
      </c>
      <c r="Q249">
        <v>4503</v>
      </c>
      <c r="R249">
        <v>7186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</row>
    <row r="250" spans="1:26" x14ac:dyDescent="0.35">
      <c r="A250">
        <v>515</v>
      </c>
      <c r="B250" t="s">
        <v>355</v>
      </c>
      <c r="C250">
        <v>3208</v>
      </c>
      <c r="D250">
        <v>3208</v>
      </c>
      <c r="E250">
        <v>3208</v>
      </c>
      <c r="F250">
        <v>3208</v>
      </c>
      <c r="G250">
        <v>3208</v>
      </c>
      <c r="H250">
        <v>3208</v>
      </c>
      <c r="I250">
        <v>3208</v>
      </c>
      <c r="J250">
        <v>3208</v>
      </c>
      <c r="K250">
        <v>3208</v>
      </c>
      <c r="L250">
        <v>3208</v>
      </c>
      <c r="M250">
        <v>3208</v>
      </c>
      <c r="N250">
        <v>0</v>
      </c>
      <c r="O250">
        <v>2382</v>
      </c>
      <c r="P250">
        <v>2633</v>
      </c>
      <c r="Q250">
        <v>1782</v>
      </c>
      <c r="R250">
        <v>2373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</row>
    <row r="251" spans="1:26" x14ac:dyDescent="0.35">
      <c r="A251">
        <v>516</v>
      </c>
      <c r="B251" t="s">
        <v>350</v>
      </c>
      <c r="C251">
        <v>726</v>
      </c>
      <c r="D251">
        <v>726</v>
      </c>
      <c r="E251">
        <v>726</v>
      </c>
      <c r="F251">
        <v>726</v>
      </c>
      <c r="G251">
        <v>726</v>
      </c>
      <c r="H251">
        <v>726</v>
      </c>
      <c r="I251">
        <v>726</v>
      </c>
      <c r="J251">
        <v>726</v>
      </c>
      <c r="K251">
        <v>726</v>
      </c>
      <c r="L251">
        <v>726</v>
      </c>
      <c r="M251">
        <v>726</v>
      </c>
      <c r="N251">
        <v>0</v>
      </c>
      <c r="O251">
        <v>360</v>
      </c>
      <c r="P251">
        <v>976</v>
      </c>
      <c r="Q251">
        <v>429</v>
      </c>
      <c r="R251">
        <v>-2761</v>
      </c>
      <c r="S251">
        <v>108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</row>
    <row r="252" spans="1:26" x14ac:dyDescent="0.35">
      <c r="A252">
        <v>517</v>
      </c>
      <c r="B252" t="s">
        <v>351</v>
      </c>
      <c r="C252">
        <v>1879</v>
      </c>
      <c r="D252">
        <v>1879</v>
      </c>
      <c r="E252">
        <v>1879</v>
      </c>
      <c r="F252">
        <v>1879</v>
      </c>
      <c r="G252">
        <v>1879</v>
      </c>
      <c r="H252">
        <v>1879</v>
      </c>
      <c r="I252">
        <v>1879</v>
      </c>
      <c r="J252">
        <v>1879</v>
      </c>
      <c r="K252">
        <v>1879</v>
      </c>
      <c r="L252">
        <v>1879</v>
      </c>
      <c r="M252">
        <v>1879</v>
      </c>
      <c r="N252">
        <v>0</v>
      </c>
      <c r="O252">
        <v>892</v>
      </c>
      <c r="P252">
        <v>755</v>
      </c>
      <c r="Q252">
        <v>712</v>
      </c>
      <c r="R252">
        <v>2470</v>
      </c>
      <c r="S252">
        <v>4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</row>
    <row r="253" spans="1:26" x14ac:dyDescent="0.35">
      <c r="A253">
        <v>518</v>
      </c>
      <c r="B253" t="s">
        <v>354</v>
      </c>
      <c r="C253">
        <v>631</v>
      </c>
      <c r="D253">
        <v>631</v>
      </c>
      <c r="E253">
        <v>631</v>
      </c>
      <c r="F253">
        <v>631</v>
      </c>
      <c r="G253">
        <v>631</v>
      </c>
      <c r="H253">
        <v>631</v>
      </c>
      <c r="I253">
        <v>631</v>
      </c>
      <c r="J253">
        <v>631</v>
      </c>
      <c r="K253">
        <v>631</v>
      </c>
      <c r="L253">
        <v>631</v>
      </c>
      <c r="M253">
        <v>631</v>
      </c>
      <c r="N253">
        <v>0</v>
      </c>
      <c r="O253">
        <v>309</v>
      </c>
      <c r="P253">
        <v>621</v>
      </c>
      <c r="Q253">
        <v>319</v>
      </c>
      <c r="R253">
        <v>538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</row>
    <row r="254" spans="1:26" x14ac:dyDescent="0.35">
      <c r="A254">
        <v>519</v>
      </c>
      <c r="B254" t="s">
        <v>353</v>
      </c>
      <c r="C254">
        <v>1474</v>
      </c>
      <c r="D254">
        <v>1474</v>
      </c>
      <c r="E254">
        <v>1474</v>
      </c>
      <c r="F254">
        <v>1474</v>
      </c>
      <c r="G254">
        <v>1474</v>
      </c>
      <c r="H254">
        <v>1474</v>
      </c>
      <c r="I254">
        <v>1474</v>
      </c>
      <c r="J254">
        <v>1474</v>
      </c>
      <c r="K254">
        <v>1474</v>
      </c>
      <c r="L254">
        <v>1474</v>
      </c>
      <c r="M254">
        <v>1474</v>
      </c>
      <c r="N254">
        <v>0</v>
      </c>
      <c r="O254">
        <v>554</v>
      </c>
      <c r="P254">
        <v>787</v>
      </c>
      <c r="Q254">
        <v>691</v>
      </c>
      <c r="R254">
        <v>798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</row>
    <row r="255" spans="1:26" x14ac:dyDescent="0.35">
      <c r="A255">
        <v>520</v>
      </c>
      <c r="B255" t="s">
        <v>352</v>
      </c>
      <c r="C255">
        <v>1364</v>
      </c>
      <c r="D255">
        <v>1364</v>
      </c>
      <c r="E255">
        <v>1364</v>
      </c>
      <c r="F255">
        <v>1364</v>
      </c>
      <c r="G255">
        <v>1364</v>
      </c>
      <c r="H255">
        <v>1364</v>
      </c>
      <c r="I255">
        <v>1364</v>
      </c>
      <c r="J255">
        <v>1364</v>
      </c>
      <c r="K255">
        <v>1364</v>
      </c>
      <c r="L255">
        <v>1364</v>
      </c>
      <c r="M255">
        <v>1364</v>
      </c>
      <c r="N255">
        <v>0</v>
      </c>
      <c r="O255">
        <v>1173</v>
      </c>
      <c r="P255">
        <v>1862</v>
      </c>
      <c r="Q255">
        <v>1020</v>
      </c>
      <c r="R255">
        <v>586</v>
      </c>
      <c r="S255">
        <v>154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521</v>
      </c>
      <c r="B256" t="s">
        <v>356</v>
      </c>
      <c r="C256">
        <v>0</v>
      </c>
      <c r="D256">
        <v>0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</row>
    <row r="257" spans="1:26" x14ac:dyDescent="0.35">
      <c r="A257">
        <v>527</v>
      </c>
      <c r="B257" t="s">
        <v>576</v>
      </c>
      <c r="C257">
        <v>1333</v>
      </c>
      <c r="D257">
        <v>1333</v>
      </c>
      <c r="E257">
        <v>1333</v>
      </c>
      <c r="F257">
        <v>1333</v>
      </c>
      <c r="G257">
        <v>1333</v>
      </c>
      <c r="H257">
        <v>1335</v>
      </c>
      <c r="I257">
        <v>1333</v>
      </c>
      <c r="J257">
        <v>1333</v>
      </c>
      <c r="K257">
        <v>1333</v>
      </c>
      <c r="L257">
        <v>1335</v>
      </c>
      <c r="M257">
        <v>1335</v>
      </c>
      <c r="N257">
        <v>1335</v>
      </c>
      <c r="O257">
        <v>308</v>
      </c>
      <c r="P257">
        <v>1223</v>
      </c>
      <c r="Q257">
        <v>173</v>
      </c>
      <c r="R257">
        <v>185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528</v>
      </c>
      <c r="B258" t="s">
        <v>577</v>
      </c>
      <c r="C258">
        <v>224</v>
      </c>
      <c r="D258">
        <v>224</v>
      </c>
      <c r="E258">
        <v>391</v>
      </c>
      <c r="F258">
        <v>447</v>
      </c>
      <c r="G258">
        <v>503</v>
      </c>
      <c r="H258">
        <v>503</v>
      </c>
      <c r="I258">
        <v>447</v>
      </c>
      <c r="J258">
        <v>391</v>
      </c>
      <c r="K258">
        <v>503</v>
      </c>
      <c r="L258">
        <v>503</v>
      </c>
      <c r="M258">
        <v>615</v>
      </c>
      <c r="N258">
        <v>838</v>
      </c>
      <c r="O258">
        <v>874</v>
      </c>
      <c r="P258">
        <v>154</v>
      </c>
      <c r="Q258">
        <v>460</v>
      </c>
      <c r="R258">
        <v>2020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</row>
    <row r="259" spans="1:26" x14ac:dyDescent="0.35">
      <c r="A259">
        <v>529</v>
      </c>
      <c r="B259" t="s">
        <v>578</v>
      </c>
      <c r="C259">
        <v>1109</v>
      </c>
      <c r="D259">
        <v>1109</v>
      </c>
      <c r="E259">
        <v>942</v>
      </c>
      <c r="F259">
        <v>886</v>
      </c>
      <c r="G259">
        <v>830</v>
      </c>
      <c r="H259">
        <v>832</v>
      </c>
      <c r="I259">
        <v>886</v>
      </c>
      <c r="J259">
        <v>942</v>
      </c>
      <c r="K259">
        <v>830</v>
      </c>
      <c r="L259">
        <v>832</v>
      </c>
      <c r="M259">
        <v>720</v>
      </c>
      <c r="N259">
        <v>497</v>
      </c>
      <c r="O259">
        <v>-567</v>
      </c>
      <c r="P259">
        <v>1068</v>
      </c>
      <c r="Q259">
        <v>-287</v>
      </c>
      <c r="R259">
        <v>-1836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</row>
    <row r="260" spans="1:26" x14ac:dyDescent="0.35">
      <c r="A260">
        <v>530</v>
      </c>
      <c r="B260" t="s">
        <v>720</v>
      </c>
      <c r="C260">
        <v>352</v>
      </c>
      <c r="D260">
        <v>352</v>
      </c>
      <c r="E260">
        <v>352</v>
      </c>
      <c r="F260">
        <v>352</v>
      </c>
      <c r="G260">
        <v>352</v>
      </c>
      <c r="H260">
        <v>352</v>
      </c>
      <c r="I260">
        <v>352</v>
      </c>
      <c r="J260">
        <v>352</v>
      </c>
      <c r="K260">
        <v>352</v>
      </c>
      <c r="L260">
        <v>352</v>
      </c>
      <c r="M260">
        <v>352</v>
      </c>
      <c r="N260">
        <v>352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</row>
    <row r="261" spans="1:26" x14ac:dyDescent="0.35">
      <c r="A261">
        <v>531</v>
      </c>
      <c r="B261" t="s">
        <v>721</v>
      </c>
      <c r="C261">
        <v>144</v>
      </c>
      <c r="D261">
        <v>144</v>
      </c>
      <c r="E261">
        <v>144</v>
      </c>
      <c r="F261">
        <v>144</v>
      </c>
      <c r="G261">
        <v>144</v>
      </c>
      <c r="H261">
        <v>144</v>
      </c>
      <c r="I261">
        <v>144</v>
      </c>
      <c r="J261">
        <v>144</v>
      </c>
      <c r="K261">
        <v>144</v>
      </c>
      <c r="L261">
        <v>144</v>
      </c>
      <c r="M261">
        <v>144</v>
      </c>
      <c r="N261">
        <v>144</v>
      </c>
      <c r="O261">
        <v>69</v>
      </c>
      <c r="P261">
        <v>40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</row>
    <row r="262" spans="1:26" x14ac:dyDescent="0.35">
      <c r="A262">
        <v>532</v>
      </c>
      <c r="B262" t="s">
        <v>722</v>
      </c>
      <c r="C262">
        <v>544</v>
      </c>
      <c r="D262">
        <v>544</v>
      </c>
      <c r="E262">
        <v>544</v>
      </c>
      <c r="F262">
        <v>544</v>
      </c>
      <c r="G262">
        <v>544</v>
      </c>
      <c r="H262">
        <v>545</v>
      </c>
      <c r="I262">
        <v>544</v>
      </c>
      <c r="J262">
        <v>544</v>
      </c>
      <c r="K262">
        <v>544</v>
      </c>
      <c r="L262">
        <v>545</v>
      </c>
      <c r="M262">
        <v>545</v>
      </c>
      <c r="N262">
        <v>545</v>
      </c>
      <c r="O262">
        <v>172</v>
      </c>
      <c r="P262">
        <v>1183</v>
      </c>
      <c r="Q262">
        <v>173</v>
      </c>
      <c r="R262">
        <v>185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</row>
    <row r="263" spans="1:26" x14ac:dyDescent="0.35">
      <c r="A263">
        <v>533</v>
      </c>
      <c r="B263" t="s">
        <v>723</v>
      </c>
      <c r="C263">
        <v>144</v>
      </c>
      <c r="D263">
        <v>144</v>
      </c>
      <c r="E263">
        <v>144</v>
      </c>
      <c r="F263">
        <v>144</v>
      </c>
      <c r="G263">
        <v>144</v>
      </c>
      <c r="H263">
        <v>144</v>
      </c>
      <c r="I263">
        <v>144</v>
      </c>
      <c r="J263">
        <v>144</v>
      </c>
      <c r="K263">
        <v>144</v>
      </c>
      <c r="L263">
        <v>144</v>
      </c>
      <c r="M263">
        <v>144</v>
      </c>
      <c r="N263">
        <v>144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</row>
    <row r="264" spans="1:26" x14ac:dyDescent="0.35">
      <c r="A264">
        <v>534</v>
      </c>
      <c r="B264" t="s">
        <v>724</v>
      </c>
      <c r="C264">
        <v>240</v>
      </c>
      <c r="D264">
        <v>240</v>
      </c>
      <c r="E264">
        <v>240</v>
      </c>
      <c r="F264">
        <v>240</v>
      </c>
      <c r="G264">
        <v>240</v>
      </c>
      <c r="H264">
        <v>240</v>
      </c>
      <c r="I264">
        <v>240</v>
      </c>
      <c r="J264">
        <v>240</v>
      </c>
      <c r="K264">
        <v>240</v>
      </c>
      <c r="L264">
        <v>240</v>
      </c>
      <c r="M264">
        <v>240</v>
      </c>
      <c r="N264">
        <v>240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</row>
    <row r="265" spans="1:26" x14ac:dyDescent="0.35">
      <c r="A265">
        <v>535</v>
      </c>
      <c r="B265" t="s">
        <v>725</v>
      </c>
      <c r="C265">
        <v>176</v>
      </c>
      <c r="D265">
        <v>176</v>
      </c>
      <c r="E265">
        <v>176</v>
      </c>
      <c r="F265">
        <v>176</v>
      </c>
      <c r="G265">
        <v>176</v>
      </c>
      <c r="H265">
        <v>176</v>
      </c>
      <c r="I265">
        <v>176</v>
      </c>
      <c r="J265">
        <v>176</v>
      </c>
      <c r="K265">
        <v>176</v>
      </c>
      <c r="L265">
        <v>176</v>
      </c>
      <c r="M265">
        <v>176</v>
      </c>
      <c r="N265">
        <v>176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</row>
    <row r="266" spans="1:26" x14ac:dyDescent="0.35">
      <c r="A266">
        <v>536</v>
      </c>
      <c r="B266" t="s">
        <v>726</v>
      </c>
      <c r="C266">
        <v>47</v>
      </c>
      <c r="D266">
        <v>47</v>
      </c>
      <c r="E266">
        <v>82</v>
      </c>
      <c r="F266">
        <v>93</v>
      </c>
      <c r="G266">
        <v>105</v>
      </c>
      <c r="H266">
        <v>105</v>
      </c>
      <c r="I266">
        <v>93</v>
      </c>
      <c r="J266">
        <v>82</v>
      </c>
      <c r="K266">
        <v>105</v>
      </c>
      <c r="L266">
        <v>105</v>
      </c>
      <c r="M266">
        <v>128</v>
      </c>
      <c r="N266">
        <v>175</v>
      </c>
      <c r="O266">
        <v>0</v>
      </c>
      <c r="P266">
        <v>0</v>
      </c>
      <c r="Q266">
        <v>0</v>
      </c>
      <c r="R266">
        <v>2000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</row>
    <row r="267" spans="1:26" x14ac:dyDescent="0.35">
      <c r="A267">
        <v>537</v>
      </c>
      <c r="B267" t="s">
        <v>727</v>
      </c>
      <c r="C267">
        <v>17</v>
      </c>
      <c r="D267">
        <v>17</v>
      </c>
      <c r="E267">
        <v>30</v>
      </c>
      <c r="F267">
        <v>34</v>
      </c>
      <c r="G267">
        <v>38</v>
      </c>
      <c r="H267">
        <v>38</v>
      </c>
      <c r="I267">
        <v>34</v>
      </c>
      <c r="J267">
        <v>30</v>
      </c>
      <c r="K267">
        <v>38</v>
      </c>
      <c r="L267">
        <v>38</v>
      </c>
      <c r="M267">
        <v>47</v>
      </c>
      <c r="N267">
        <v>64</v>
      </c>
      <c r="O267">
        <v>0</v>
      </c>
      <c r="P267">
        <v>103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</row>
    <row r="268" spans="1:26" x14ac:dyDescent="0.35">
      <c r="A268">
        <v>538</v>
      </c>
      <c r="B268" t="s">
        <v>728</v>
      </c>
      <c r="C268">
        <v>72</v>
      </c>
      <c r="D268">
        <v>72</v>
      </c>
      <c r="E268">
        <v>126</v>
      </c>
      <c r="F268">
        <v>144</v>
      </c>
      <c r="G268">
        <v>162</v>
      </c>
      <c r="H268">
        <v>162</v>
      </c>
      <c r="I268">
        <v>144</v>
      </c>
      <c r="J268">
        <v>126</v>
      </c>
      <c r="K268">
        <v>162</v>
      </c>
      <c r="L268">
        <v>162</v>
      </c>
      <c r="M268">
        <v>199</v>
      </c>
      <c r="N268">
        <v>271</v>
      </c>
      <c r="O268">
        <v>576</v>
      </c>
      <c r="P268">
        <v>51</v>
      </c>
      <c r="Q268">
        <v>0</v>
      </c>
      <c r="R268">
        <v>20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</row>
    <row r="269" spans="1:26" x14ac:dyDescent="0.35">
      <c r="A269">
        <v>539</v>
      </c>
      <c r="B269" t="s">
        <v>729</v>
      </c>
      <c r="C269">
        <v>17</v>
      </c>
      <c r="D269">
        <v>17</v>
      </c>
      <c r="E269">
        <v>30</v>
      </c>
      <c r="F269">
        <v>34</v>
      </c>
      <c r="G269">
        <v>38</v>
      </c>
      <c r="H269">
        <v>38</v>
      </c>
      <c r="I269">
        <v>34</v>
      </c>
      <c r="J269">
        <v>30</v>
      </c>
      <c r="K269">
        <v>38</v>
      </c>
      <c r="L269">
        <v>38</v>
      </c>
      <c r="M269">
        <v>47</v>
      </c>
      <c r="N269">
        <v>64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540</v>
      </c>
      <c r="B270" t="s">
        <v>730</v>
      </c>
      <c r="C270">
        <v>36</v>
      </c>
      <c r="D270">
        <v>36</v>
      </c>
      <c r="E270">
        <v>63</v>
      </c>
      <c r="F270">
        <v>72</v>
      </c>
      <c r="G270">
        <v>81</v>
      </c>
      <c r="H270">
        <v>81</v>
      </c>
      <c r="I270">
        <v>72</v>
      </c>
      <c r="J270">
        <v>63</v>
      </c>
      <c r="K270">
        <v>81</v>
      </c>
      <c r="L270">
        <v>81</v>
      </c>
      <c r="M270">
        <v>99</v>
      </c>
      <c r="N270">
        <v>135</v>
      </c>
      <c r="O270">
        <v>299</v>
      </c>
      <c r="P270">
        <v>0</v>
      </c>
      <c r="Q270">
        <v>460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541</v>
      </c>
      <c r="B271" t="s">
        <v>731</v>
      </c>
      <c r="C271">
        <v>23</v>
      </c>
      <c r="D271">
        <v>23</v>
      </c>
      <c r="E271">
        <v>41</v>
      </c>
      <c r="F271">
        <v>47</v>
      </c>
      <c r="G271">
        <v>53</v>
      </c>
      <c r="H271">
        <v>53</v>
      </c>
      <c r="I271">
        <v>47</v>
      </c>
      <c r="J271">
        <v>41</v>
      </c>
      <c r="K271">
        <v>53</v>
      </c>
      <c r="L271">
        <v>53</v>
      </c>
      <c r="M271">
        <v>64</v>
      </c>
      <c r="N271">
        <v>88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542</v>
      </c>
      <c r="B272" t="s">
        <v>732</v>
      </c>
      <c r="C272">
        <v>305</v>
      </c>
      <c r="D272">
        <v>305</v>
      </c>
      <c r="E272">
        <v>270</v>
      </c>
      <c r="F272">
        <v>259</v>
      </c>
      <c r="G272">
        <v>247</v>
      </c>
      <c r="H272">
        <v>247</v>
      </c>
      <c r="I272">
        <v>259</v>
      </c>
      <c r="J272">
        <v>270</v>
      </c>
      <c r="K272">
        <v>247</v>
      </c>
      <c r="L272">
        <v>247</v>
      </c>
      <c r="M272">
        <v>224</v>
      </c>
      <c r="N272">
        <v>177</v>
      </c>
      <c r="O272">
        <v>0</v>
      </c>
      <c r="P272">
        <v>0</v>
      </c>
      <c r="Q272">
        <v>0</v>
      </c>
      <c r="R272">
        <v>-2000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543</v>
      </c>
      <c r="B273" t="s">
        <v>733</v>
      </c>
      <c r="C273">
        <v>127</v>
      </c>
      <c r="D273">
        <v>127</v>
      </c>
      <c r="E273">
        <v>114</v>
      </c>
      <c r="F273">
        <v>110</v>
      </c>
      <c r="G273">
        <v>106</v>
      </c>
      <c r="H273">
        <v>106</v>
      </c>
      <c r="I273">
        <v>110</v>
      </c>
      <c r="J273">
        <v>114</v>
      </c>
      <c r="K273">
        <v>106</v>
      </c>
      <c r="L273">
        <v>106</v>
      </c>
      <c r="M273">
        <v>97</v>
      </c>
      <c r="N273">
        <v>80</v>
      </c>
      <c r="O273">
        <v>69</v>
      </c>
      <c r="P273">
        <v>-63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544</v>
      </c>
      <c r="B274" t="s">
        <v>734</v>
      </c>
      <c r="C274">
        <v>472</v>
      </c>
      <c r="D274">
        <v>472</v>
      </c>
      <c r="E274">
        <v>418</v>
      </c>
      <c r="F274">
        <v>400</v>
      </c>
      <c r="G274">
        <v>382</v>
      </c>
      <c r="H274">
        <v>383</v>
      </c>
      <c r="I274">
        <v>400</v>
      </c>
      <c r="J274">
        <v>418</v>
      </c>
      <c r="K274">
        <v>382</v>
      </c>
      <c r="L274">
        <v>383</v>
      </c>
      <c r="M274">
        <v>346</v>
      </c>
      <c r="N274">
        <v>274</v>
      </c>
      <c r="O274">
        <v>-404</v>
      </c>
      <c r="P274">
        <v>1132</v>
      </c>
      <c r="Q274">
        <v>173</v>
      </c>
      <c r="R274">
        <v>165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35">
      <c r="A275">
        <v>545</v>
      </c>
      <c r="B275" t="s">
        <v>735</v>
      </c>
      <c r="C275">
        <v>127</v>
      </c>
      <c r="D275">
        <v>127</v>
      </c>
      <c r="E275">
        <v>114</v>
      </c>
      <c r="F275">
        <v>110</v>
      </c>
      <c r="G275">
        <v>106</v>
      </c>
      <c r="H275">
        <v>106</v>
      </c>
      <c r="I275">
        <v>110</v>
      </c>
      <c r="J275">
        <v>114</v>
      </c>
      <c r="K275">
        <v>106</v>
      </c>
      <c r="L275">
        <v>106</v>
      </c>
      <c r="M275">
        <v>97</v>
      </c>
      <c r="N275">
        <v>80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35">
      <c r="A276">
        <v>546</v>
      </c>
      <c r="B276" t="s">
        <v>736</v>
      </c>
      <c r="C276">
        <v>204</v>
      </c>
      <c r="D276">
        <v>204</v>
      </c>
      <c r="E276">
        <v>177</v>
      </c>
      <c r="F276">
        <v>168</v>
      </c>
      <c r="G276">
        <v>159</v>
      </c>
      <c r="H276">
        <v>159</v>
      </c>
      <c r="I276">
        <v>168</v>
      </c>
      <c r="J276">
        <v>177</v>
      </c>
      <c r="K276">
        <v>159</v>
      </c>
      <c r="L276">
        <v>159</v>
      </c>
      <c r="M276">
        <v>141</v>
      </c>
      <c r="N276">
        <v>105</v>
      </c>
      <c r="O276">
        <v>-299</v>
      </c>
      <c r="P276">
        <v>0</v>
      </c>
      <c r="Q276">
        <v>-460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35">
      <c r="A277">
        <v>547</v>
      </c>
      <c r="B277" t="s">
        <v>737</v>
      </c>
      <c r="C277">
        <v>153</v>
      </c>
      <c r="D277">
        <v>153</v>
      </c>
      <c r="E277">
        <v>135</v>
      </c>
      <c r="F277">
        <v>129</v>
      </c>
      <c r="G277">
        <v>123</v>
      </c>
      <c r="H277">
        <v>123</v>
      </c>
      <c r="I277">
        <v>129</v>
      </c>
      <c r="J277">
        <v>135</v>
      </c>
      <c r="K277">
        <v>123</v>
      </c>
      <c r="L277">
        <v>123</v>
      </c>
      <c r="M277">
        <v>112</v>
      </c>
      <c r="N277">
        <v>88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35">
      <c r="A278">
        <v>565</v>
      </c>
      <c r="B278" t="s">
        <v>341</v>
      </c>
      <c r="C278">
        <v>20500</v>
      </c>
      <c r="D278">
        <v>6544</v>
      </c>
      <c r="E278">
        <v>902</v>
      </c>
      <c r="F278">
        <v>2811</v>
      </c>
      <c r="G278">
        <v>4351</v>
      </c>
      <c r="H278">
        <v>2766</v>
      </c>
      <c r="I278">
        <v>3918</v>
      </c>
      <c r="J278">
        <v>4947</v>
      </c>
      <c r="K278">
        <v>2267</v>
      </c>
      <c r="L278">
        <v>8782</v>
      </c>
      <c r="M278">
        <v>5616</v>
      </c>
      <c r="N278">
        <v>2571</v>
      </c>
      <c r="O278">
        <v>17163</v>
      </c>
      <c r="P278">
        <v>5846</v>
      </c>
      <c r="Q278">
        <v>946</v>
      </c>
      <c r="R278">
        <v>2928</v>
      </c>
      <c r="S278">
        <v>3222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566</v>
      </c>
      <c r="B279" t="s">
        <v>341</v>
      </c>
      <c r="C279">
        <v>6491</v>
      </c>
      <c r="D279">
        <v>5679</v>
      </c>
      <c r="E279">
        <v>3394</v>
      </c>
      <c r="F279">
        <v>8556</v>
      </c>
      <c r="G279">
        <v>9894</v>
      </c>
      <c r="H279">
        <v>2814</v>
      </c>
      <c r="I279">
        <v>3445</v>
      </c>
      <c r="J279">
        <v>5601</v>
      </c>
      <c r="K279">
        <v>6814</v>
      </c>
      <c r="L279">
        <v>7131</v>
      </c>
      <c r="M279">
        <v>6090</v>
      </c>
      <c r="N279">
        <v>3663</v>
      </c>
      <c r="O279">
        <v>6712</v>
      </c>
      <c r="P279">
        <v>5648</v>
      </c>
      <c r="Q279">
        <v>2788</v>
      </c>
      <c r="R279">
        <v>9424</v>
      </c>
      <c r="S279">
        <v>10149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615</v>
      </c>
      <c r="B280" t="s">
        <v>341</v>
      </c>
      <c r="C280">
        <v>4383</v>
      </c>
      <c r="D280">
        <v>0</v>
      </c>
      <c r="E280">
        <v>946</v>
      </c>
      <c r="F280">
        <v>3579</v>
      </c>
      <c r="G280">
        <v>3196</v>
      </c>
      <c r="H280">
        <v>2993</v>
      </c>
      <c r="I280">
        <v>6130</v>
      </c>
      <c r="J280">
        <v>1547</v>
      </c>
      <c r="K280">
        <v>3093</v>
      </c>
      <c r="L280">
        <v>3817</v>
      </c>
      <c r="M280">
        <v>1117</v>
      </c>
      <c r="N280">
        <v>1440</v>
      </c>
      <c r="O280">
        <v>4559</v>
      </c>
      <c r="P280">
        <v>0</v>
      </c>
      <c r="Q280">
        <v>987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626</v>
      </c>
      <c r="B281" t="s">
        <v>349</v>
      </c>
      <c r="C281">
        <v>103008</v>
      </c>
      <c r="D281">
        <v>70616</v>
      </c>
      <c r="E281">
        <v>39845</v>
      </c>
      <c r="F281">
        <v>74314</v>
      </c>
      <c r="G281">
        <v>52328</v>
      </c>
      <c r="H281">
        <v>35324</v>
      </c>
      <c r="I281">
        <v>65695</v>
      </c>
      <c r="J281">
        <v>53959</v>
      </c>
      <c r="K281">
        <v>59273</v>
      </c>
      <c r="L281">
        <v>81412</v>
      </c>
      <c r="M281">
        <v>86454</v>
      </c>
      <c r="N281">
        <v>36660</v>
      </c>
      <c r="O281">
        <v>104072</v>
      </c>
      <c r="P281">
        <v>49499</v>
      </c>
      <c r="Q281">
        <v>38239</v>
      </c>
      <c r="R281">
        <v>72188</v>
      </c>
      <c r="S281">
        <v>47862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688</v>
      </c>
      <c r="B282" t="s">
        <v>341</v>
      </c>
      <c r="C282">
        <v>2860</v>
      </c>
      <c r="D282">
        <v>11982</v>
      </c>
      <c r="E282">
        <v>7644</v>
      </c>
      <c r="F282">
        <v>4816</v>
      </c>
      <c r="G282">
        <v>3617</v>
      </c>
      <c r="H282">
        <v>3791</v>
      </c>
      <c r="I282">
        <v>3696</v>
      </c>
      <c r="J282">
        <v>4782</v>
      </c>
      <c r="K282">
        <v>4687</v>
      </c>
      <c r="L282">
        <v>10219</v>
      </c>
      <c r="M282">
        <v>9749</v>
      </c>
      <c r="N282">
        <v>4023</v>
      </c>
      <c r="O282">
        <v>5195</v>
      </c>
      <c r="P282">
        <v>7586</v>
      </c>
      <c r="Q282">
        <v>7379</v>
      </c>
      <c r="R282">
        <v>5495</v>
      </c>
      <c r="S282">
        <v>2146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717</v>
      </c>
      <c r="B283" t="s">
        <v>361</v>
      </c>
      <c r="C283">
        <v>9461</v>
      </c>
      <c r="D283">
        <v>9461</v>
      </c>
      <c r="E283">
        <v>9461</v>
      </c>
      <c r="F283">
        <v>9461</v>
      </c>
      <c r="G283">
        <v>9461</v>
      </c>
      <c r="H283">
        <v>9473</v>
      </c>
      <c r="I283">
        <v>9461</v>
      </c>
      <c r="J283">
        <v>9461</v>
      </c>
      <c r="K283">
        <v>9461</v>
      </c>
      <c r="L283">
        <v>9473</v>
      </c>
      <c r="M283">
        <v>9473</v>
      </c>
      <c r="N283">
        <v>9473</v>
      </c>
      <c r="O283">
        <v>2285</v>
      </c>
      <c r="P283">
        <v>2692</v>
      </c>
      <c r="Q283">
        <v>3488</v>
      </c>
      <c r="R283">
        <v>4299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718</v>
      </c>
      <c r="B284" t="s">
        <v>362</v>
      </c>
      <c r="C284">
        <v>1466</v>
      </c>
      <c r="D284">
        <v>1466</v>
      </c>
      <c r="E284">
        <v>2566</v>
      </c>
      <c r="F284">
        <v>2933</v>
      </c>
      <c r="G284">
        <v>3299</v>
      </c>
      <c r="H284">
        <v>3299</v>
      </c>
      <c r="I284">
        <v>2933</v>
      </c>
      <c r="J284">
        <v>2566</v>
      </c>
      <c r="K284">
        <v>3299</v>
      </c>
      <c r="L284">
        <v>3299</v>
      </c>
      <c r="M284">
        <v>4032</v>
      </c>
      <c r="N284">
        <v>5499</v>
      </c>
      <c r="O284">
        <v>2232</v>
      </c>
      <c r="P284">
        <v>2149</v>
      </c>
      <c r="Q284">
        <v>5295</v>
      </c>
      <c r="R284">
        <v>6689</v>
      </c>
      <c r="S284">
        <v>521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719</v>
      </c>
      <c r="B285" t="s">
        <v>363</v>
      </c>
      <c r="C285">
        <v>7995</v>
      </c>
      <c r="D285">
        <v>7995</v>
      </c>
      <c r="E285">
        <v>6895</v>
      </c>
      <c r="F285">
        <v>6528</v>
      </c>
      <c r="G285">
        <v>6162</v>
      </c>
      <c r="H285">
        <v>6174</v>
      </c>
      <c r="I285">
        <v>6528</v>
      </c>
      <c r="J285">
        <v>6895</v>
      </c>
      <c r="K285">
        <v>6162</v>
      </c>
      <c r="L285">
        <v>6174</v>
      </c>
      <c r="M285">
        <v>5441</v>
      </c>
      <c r="N285">
        <v>3974</v>
      </c>
      <c r="O285">
        <v>53</v>
      </c>
      <c r="P285">
        <v>543</v>
      </c>
      <c r="Q285">
        <v>-1808</v>
      </c>
      <c r="R285">
        <v>-2390</v>
      </c>
      <c r="S285">
        <v>-521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35">
      <c r="A286">
        <v>720</v>
      </c>
      <c r="B286" t="s">
        <v>366</v>
      </c>
      <c r="C286">
        <v>204402</v>
      </c>
      <c r="D286">
        <v>203834</v>
      </c>
      <c r="E286">
        <v>211783</v>
      </c>
      <c r="F286">
        <v>247089</v>
      </c>
      <c r="G286">
        <v>233903</v>
      </c>
      <c r="H286">
        <v>241175</v>
      </c>
      <c r="I286">
        <v>257632</v>
      </c>
      <c r="J286">
        <v>252608</v>
      </c>
      <c r="K286">
        <v>268056</v>
      </c>
      <c r="L286">
        <v>281636</v>
      </c>
      <c r="M286">
        <v>275525</v>
      </c>
      <c r="N286">
        <v>281844</v>
      </c>
      <c r="O286">
        <v>198315</v>
      </c>
      <c r="P286">
        <v>201150</v>
      </c>
      <c r="Q286">
        <v>165379</v>
      </c>
      <c r="R286">
        <v>162974</v>
      </c>
      <c r="S286">
        <v>136833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</row>
    <row r="287" spans="1:26" x14ac:dyDescent="0.35">
      <c r="A287">
        <v>721</v>
      </c>
      <c r="B287" t="s">
        <v>158</v>
      </c>
      <c r="C287">
        <v>2498</v>
      </c>
      <c r="D287">
        <v>2498</v>
      </c>
      <c r="E287">
        <v>2498</v>
      </c>
      <c r="F287">
        <v>2498</v>
      </c>
      <c r="G287">
        <v>2498</v>
      </c>
      <c r="H287">
        <v>2501</v>
      </c>
      <c r="I287">
        <v>2498</v>
      </c>
      <c r="J287">
        <v>2498</v>
      </c>
      <c r="K287">
        <v>2498</v>
      </c>
      <c r="L287">
        <v>2501</v>
      </c>
      <c r="M287">
        <v>2501</v>
      </c>
      <c r="N287">
        <v>2501</v>
      </c>
      <c r="O287">
        <v>1613</v>
      </c>
      <c r="P287">
        <v>1620</v>
      </c>
      <c r="Q287">
        <v>1057</v>
      </c>
      <c r="R287">
        <v>2213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35">
      <c r="A288">
        <v>722</v>
      </c>
      <c r="B288" t="s">
        <v>153</v>
      </c>
      <c r="C288">
        <v>1022</v>
      </c>
      <c r="D288">
        <v>1022</v>
      </c>
      <c r="E288">
        <v>1022</v>
      </c>
      <c r="F288">
        <v>1022</v>
      </c>
      <c r="G288">
        <v>1022</v>
      </c>
      <c r="H288">
        <v>1023</v>
      </c>
      <c r="I288">
        <v>1022</v>
      </c>
      <c r="J288">
        <v>1022</v>
      </c>
      <c r="K288">
        <v>1022</v>
      </c>
      <c r="L288">
        <v>1023</v>
      </c>
      <c r="M288">
        <v>1023</v>
      </c>
      <c r="N288">
        <v>1023</v>
      </c>
      <c r="O288">
        <v>0</v>
      </c>
      <c r="P288">
        <v>0</v>
      </c>
      <c r="Q288">
        <v>375</v>
      </c>
      <c r="R288">
        <v>86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723</v>
      </c>
      <c r="B289" t="s">
        <v>154</v>
      </c>
      <c r="C289">
        <v>3860</v>
      </c>
      <c r="D289">
        <v>3860</v>
      </c>
      <c r="E289">
        <v>3860</v>
      </c>
      <c r="F289">
        <v>3860</v>
      </c>
      <c r="G289">
        <v>3860</v>
      </c>
      <c r="H289">
        <v>3865</v>
      </c>
      <c r="I289">
        <v>3860</v>
      </c>
      <c r="J289">
        <v>3860</v>
      </c>
      <c r="K289">
        <v>3860</v>
      </c>
      <c r="L289">
        <v>3865</v>
      </c>
      <c r="M289">
        <v>3865</v>
      </c>
      <c r="N289">
        <v>3865</v>
      </c>
      <c r="O289">
        <v>32</v>
      </c>
      <c r="P289">
        <v>431</v>
      </c>
      <c r="Q289">
        <v>1255</v>
      </c>
      <c r="R289">
        <v>605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35">
      <c r="A290">
        <v>724</v>
      </c>
      <c r="B290" t="s">
        <v>157</v>
      </c>
      <c r="C290">
        <v>1022</v>
      </c>
      <c r="D290">
        <v>1022</v>
      </c>
      <c r="E290">
        <v>1022</v>
      </c>
      <c r="F290">
        <v>1022</v>
      </c>
      <c r="G290">
        <v>1022</v>
      </c>
      <c r="H290">
        <v>1023</v>
      </c>
      <c r="I290">
        <v>1022</v>
      </c>
      <c r="J290">
        <v>1022</v>
      </c>
      <c r="K290">
        <v>1022</v>
      </c>
      <c r="L290">
        <v>1023</v>
      </c>
      <c r="M290">
        <v>1023</v>
      </c>
      <c r="N290">
        <v>1023</v>
      </c>
      <c r="O290">
        <v>210</v>
      </c>
      <c r="P290">
        <v>0</v>
      </c>
      <c r="Q290">
        <v>0</v>
      </c>
      <c r="R290">
        <v>520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</row>
    <row r="291" spans="1:26" x14ac:dyDescent="0.35">
      <c r="A291">
        <v>725</v>
      </c>
      <c r="B291" t="s">
        <v>156</v>
      </c>
      <c r="C291">
        <v>1703</v>
      </c>
      <c r="D291">
        <v>1703</v>
      </c>
      <c r="E291">
        <v>1703</v>
      </c>
      <c r="F291">
        <v>1703</v>
      </c>
      <c r="G291">
        <v>1703</v>
      </c>
      <c r="H291">
        <v>1705</v>
      </c>
      <c r="I291">
        <v>1703</v>
      </c>
      <c r="J291">
        <v>1703</v>
      </c>
      <c r="K291">
        <v>1703</v>
      </c>
      <c r="L291">
        <v>1705</v>
      </c>
      <c r="M291">
        <v>1705</v>
      </c>
      <c r="N291">
        <v>1705</v>
      </c>
      <c r="O291">
        <v>300</v>
      </c>
      <c r="P291">
        <v>0</v>
      </c>
      <c r="Q291">
        <v>276</v>
      </c>
      <c r="R291">
        <v>665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</row>
    <row r="292" spans="1:26" x14ac:dyDescent="0.35">
      <c r="A292">
        <v>726</v>
      </c>
      <c r="B292" t="s">
        <v>155</v>
      </c>
      <c r="C292">
        <v>1249</v>
      </c>
      <c r="D292">
        <v>1249</v>
      </c>
      <c r="E292">
        <v>1249</v>
      </c>
      <c r="F292">
        <v>1249</v>
      </c>
      <c r="G292">
        <v>1249</v>
      </c>
      <c r="H292">
        <v>1250</v>
      </c>
      <c r="I292">
        <v>1249</v>
      </c>
      <c r="J292">
        <v>1249</v>
      </c>
      <c r="K292">
        <v>1249</v>
      </c>
      <c r="L292">
        <v>1250</v>
      </c>
      <c r="M292">
        <v>1250</v>
      </c>
      <c r="N292">
        <v>1250</v>
      </c>
      <c r="O292">
        <v>130</v>
      </c>
      <c r="P292">
        <v>640</v>
      </c>
      <c r="Q292">
        <v>525</v>
      </c>
      <c r="R292">
        <v>210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727</v>
      </c>
      <c r="B293" t="s">
        <v>159</v>
      </c>
      <c r="C293">
        <v>306</v>
      </c>
      <c r="D293">
        <v>306</v>
      </c>
      <c r="E293">
        <v>536</v>
      </c>
      <c r="F293">
        <v>613</v>
      </c>
      <c r="G293">
        <v>690</v>
      </c>
      <c r="H293">
        <v>690</v>
      </c>
      <c r="I293">
        <v>613</v>
      </c>
      <c r="J293">
        <v>536</v>
      </c>
      <c r="K293">
        <v>690</v>
      </c>
      <c r="L293">
        <v>690</v>
      </c>
      <c r="M293">
        <v>843</v>
      </c>
      <c r="N293">
        <v>1149</v>
      </c>
      <c r="O293">
        <v>1096</v>
      </c>
      <c r="P293">
        <v>496</v>
      </c>
      <c r="Q293">
        <v>3333</v>
      </c>
      <c r="R293">
        <v>3583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728</v>
      </c>
      <c r="B294" t="s">
        <v>160</v>
      </c>
      <c r="C294">
        <v>111</v>
      </c>
      <c r="D294">
        <v>111</v>
      </c>
      <c r="E294">
        <v>195</v>
      </c>
      <c r="F294">
        <v>223</v>
      </c>
      <c r="G294">
        <v>251</v>
      </c>
      <c r="H294">
        <v>251</v>
      </c>
      <c r="I294">
        <v>223</v>
      </c>
      <c r="J294">
        <v>195</v>
      </c>
      <c r="K294">
        <v>251</v>
      </c>
      <c r="L294">
        <v>251</v>
      </c>
      <c r="M294">
        <v>306</v>
      </c>
      <c r="N294">
        <v>418</v>
      </c>
      <c r="O294">
        <v>778</v>
      </c>
      <c r="P294">
        <v>0</v>
      </c>
      <c r="Q294">
        <v>315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35">
      <c r="A295">
        <v>729</v>
      </c>
      <c r="B295" t="s">
        <v>161</v>
      </c>
      <c r="C295">
        <v>474</v>
      </c>
      <c r="D295">
        <v>474</v>
      </c>
      <c r="E295">
        <v>829</v>
      </c>
      <c r="F295">
        <v>947</v>
      </c>
      <c r="G295">
        <v>1066</v>
      </c>
      <c r="H295">
        <v>1066</v>
      </c>
      <c r="I295">
        <v>947</v>
      </c>
      <c r="J295">
        <v>829</v>
      </c>
      <c r="K295">
        <v>1066</v>
      </c>
      <c r="L295">
        <v>1066</v>
      </c>
      <c r="M295">
        <v>1302</v>
      </c>
      <c r="N295">
        <v>1776</v>
      </c>
      <c r="O295">
        <v>3</v>
      </c>
      <c r="P295">
        <v>1553</v>
      </c>
      <c r="Q295">
        <v>1078</v>
      </c>
      <c r="R295">
        <v>1832</v>
      </c>
      <c r="S295">
        <v>-360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730</v>
      </c>
      <c r="B296" t="s">
        <v>164</v>
      </c>
      <c r="C296">
        <v>111</v>
      </c>
      <c r="D296">
        <v>111</v>
      </c>
      <c r="E296">
        <v>195</v>
      </c>
      <c r="F296">
        <v>223</v>
      </c>
      <c r="G296">
        <v>251</v>
      </c>
      <c r="H296">
        <v>251</v>
      </c>
      <c r="I296">
        <v>223</v>
      </c>
      <c r="J296">
        <v>195</v>
      </c>
      <c r="K296">
        <v>251</v>
      </c>
      <c r="L296">
        <v>251</v>
      </c>
      <c r="M296">
        <v>306</v>
      </c>
      <c r="N296">
        <v>418</v>
      </c>
      <c r="O296">
        <v>0</v>
      </c>
      <c r="P296">
        <v>100</v>
      </c>
      <c r="Q296">
        <v>171</v>
      </c>
      <c r="R296">
        <v>0</v>
      </c>
      <c r="S296">
        <v>171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731</v>
      </c>
      <c r="B297" t="s">
        <v>163</v>
      </c>
      <c r="C297">
        <v>237</v>
      </c>
      <c r="D297">
        <v>237</v>
      </c>
      <c r="E297">
        <v>414</v>
      </c>
      <c r="F297">
        <v>474</v>
      </c>
      <c r="G297">
        <v>533</v>
      </c>
      <c r="H297">
        <v>533</v>
      </c>
      <c r="I297">
        <v>474</v>
      </c>
      <c r="J297">
        <v>414</v>
      </c>
      <c r="K297">
        <v>533</v>
      </c>
      <c r="L297">
        <v>533</v>
      </c>
      <c r="M297">
        <v>651</v>
      </c>
      <c r="N297">
        <v>888</v>
      </c>
      <c r="O297">
        <v>0</v>
      </c>
      <c r="P297">
        <v>0</v>
      </c>
      <c r="Q297">
        <v>282</v>
      </c>
      <c r="R297">
        <v>987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732</v>
      </c>
      <c r="B298" t="s">
        <v>162</v>
      </c>
      <c r="C298">
        <v>153</v>
      </c>
      <c r="D298">
        <v>153</v>
      </c>
      <c r="E298">
        <v>268</v>
      </c>
      <c r="F298">
        <v>306</v>
      </c>
      <c r="G298">
        <v>345</v>
      </c>
      <c r="H298">
        <v>345</v>
      </c>
      <c r="I298">
        <v>306</v>
      </c>
      <c r="J298">
        <v>268</v>
      </c>
      <c r="K298">
        <v>345</v>
      </c>
      <c r="L298">
        <v>345</v>
      </c>
      <c r="M298">
        <v>421</v>
      </c>
      <c r="N298">
        <v>575</v>
      </c>
      <c r="O298">
        <v>354</v>
      </c>
      <c r="P298">
        <v>0</v>
      </c>
      <c r="Q298">
        <v>116</v>
      </c>
      <c r="R298">
        <v>287</v>
      </c>
      <c r="S298">
        <v>709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35">
      <c r="A299">
        <v>733</v>
      </c>
      <c r="B299" t="s">
        <v>377</v>
      </c>
      <c r="C299">
        <v>2192</v>
      </c>
      <c r="D299">
        <v>2192</v>
      </c>
      <c r="E299">
        <v>1962</v>
      </c>
      <c r="F299">
        <v>1885</v>
      </c>
      <c r="G299">
        <v>1808</v>
      </c>
      <c r="H299">
        <v>1811</v>
      </c>
      <c r="I299">
        <v>1885</v>
      </c>
      <c r="J299">
        <v>1962</v>
      </c>
      <c r="K299">
        <v>1808</v>
      </c>
      <c r="L299">
        <v>1811</v>
      </c>
      <c r="M299">
        <v>1658</v>
      </c>
      <c r="N299">
        <v>1352</v>
      </c>
      <c r="O299">
        <v>517</v>
      </c>
      <c r="P299">
        <v>1124</v>
      </c>
      <c r="Q299">
        <v>-2276</v>
      </c>
      <c r="R299">
        <v>-1370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734</v>
      </c>
      <c r="B300" t="s">
        <v>375</v>
      </c>
      <c r="C300">
        <v>1466</v>
      </c>
      <c r="D300">
        <v>1466</v>
      </c>
      <c r="E300">
        <v>1289</v>
      </c>
      <c r="F300">
        <v>1229</v>
      </c>
      <c r="G300">
        <v>1170</v>
      </c>
      <c r="H300">
        <v>1172</v>
      </c>
      <c r="I300">
        <v>1229</v>
      </c>
      <c r="J300">
        <v>1289</v>
      </c>
      <c r="K300">
        <v>1170</v>
      </c>
      <c r="L300">
        <v>1172</v>
      </c>
      <c r="M300">
        <v>1054</v>
      </c>
      <c r="N300">
        <v>817</v>
      </c>
      <c r="O300">
        <v>300</v>
      </c>
      <c r="P300">
        <v>0</v>
      </c>
      <c r="Q300">
        <v>-6</v>
      </c>
      <c r="R300">
        <v>-322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736</v>
      </c>
      <c r="B301" t="s">
        <v>372</v>
      </c>
      <c r="C301">
        <v>911</v>
      </c>
      <c r="D301">
        <v>911</v>
      </c>
      <c r="E301">
        <v>827</v>
      </c>
      <c r="F301">
        <v>799</v>
      </c>
      <c r="G301">
        <v>771</v>
      </c>
      <c r="H301">
        <v>772</v>
      </c>
      <c r="I301">
        <v>799</v>
      </c>
      <c r="J301">
        <v>827</v>
      </c>
      <c r="K301">
        <v>771</v>
      </c>
      <c r="L301">
        <v>772</v>
      </c>
      <c r="M301">
        <v>717</v>
      </c>
      <c r="N301">
        <v>605</v>
      </c>
      <c r="O301">
        <v>-778</v>
      </c>
      <c r="P301">
        <v>0</v>
      </c>
      <c r="Q301">
        <v>60</v>
      </c>
      <c r="R301">
        <v>86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737</v>
      </c>
      <c r="B302" t="s">
        <v>373</v>
      </c>
      <c r="C302">
        <v>3386</v>
      </c>
      <c r="D302">
        <v>3386</v>
      </c>
      <c r="E302">
        <v>3031</v>
      </c>
      <c r="F302">
        <v>2913</v>
      </c>
      <c r="G302">
        <v>2794</v>
      </c>
      <c r="H302">
        <v>2799</v>
      </c>
      <c r="I302">
        <v>2913</v>
      </c>
      <c r="J302">
        <v>3031</v>
      </c>
      <c r="K302">
        <v>2794</v>
      </c>
      <c r="L302">
        <v>2799</v>
      </c>
      <c r="M302">
        <v>2563</v>
      </c>
      <c r="N302">
        <v>2089</v>
      </c>
      <c r="O302">
        <v>29</v>
      </c>
      <c r="P302">
        <v>-1122</v>
      </c>
      <c r="Q302">
        <v>177</v>
      </c>
      <c r="R302">
        <v>-1227</v>
      </c>
      <c r="S302">
        <v>360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738</v>
      </c>
      <c r="B303" t="s">
        <v>376</v>
      </c>
      <c r="C303">
        <v>911</v>
      </c>
      <c r="D303">
        <v>911</v>
      </c>
      <c r="E303">
        <v>827</v>
      </c>
      <c r="F303">
        <v>799</v>
      </c>
      <c r="G303">
        <v>771</v>
      </c>
      <c r="H303">
        <v>772</v>
      </c>
      <c r="I303">
        <v>799</v>
      </c>
      <c r="J303">
        <v>827</v>
      </c>
      <c r="K303">
        <v>771</v>
      </c>
      <c r="L303">
        <v>772</v>
      </c>
      <c r="M303">
        <v>717</v>
      </c>
      <c r="N303">
        <v>605</v>
      </c>
      <c r="O303">
        <v>210</v>
      </c>
      <c r="P303">
        <v>-100</v>
      </c>
      <c r="Q303">
        <v>-171</v>
      </c>
      <c r="R303">
        <v>520</v>
      </c>
      <c r="S303">
        <v>-171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739</v>
      </c>
      <c r="B304" t="s">
        <v>374</v>
      </c>
      <c r="C304">
        <v>1096</v>
      </c>
      <c r="D304">
        <v>1096</v>
      </c>
      <c r="E304">
        <v>981</v>
      </c>
      <c r="F304">
        <v>943</v>
      </c>
      <c r="G304">
        <v>904</v>
      </c>
      <c r="H304">
        <v>905</v>
      </c>
      <c r="I304">
        <v>943</v>
      </c>
      <c r="J304">
        <v>981</v>
      </c>
      <c r="K304">
        <v>904</v>
      </c>
      <c r="L304">
        <v>905</v>
      </c>
      <c r="M304">
        <v>829</v>
      </c>
      <c r="N304">
        <v>675</v>
      </c>
      <c r="O304">
        <v>-224</v>
      </c>
      <c r="P304">
        <v>640</v>
      </c>
      <c r="Q304">
        <v>409</v>
      </c>
      <c r="R304">
        <v>-77</v>
      </c>
      <c r="S304">
        <v>-709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35">
      <c r="A305">
        <v>743</v>
      </c>
      <c r="B305" t="s">
        <v>371</v>
      </c>
      <c r="C305">
        <v>68106</v>
      </c>
      <c r="D305">
        <v>72973</v>
      </c>
      <c r="E305">
        <v>71797</v>
      </c>
      <c r="F305">
        <v>89815</v>
      </c>
      <c r="G305">
        <v>79004</v>
      </c>
      <c r="H305">
        <v>82499</v>
      </c>
      <c r="I305">
        <v>92368</v>
      </c>
      <c r="J305">
        <v>82740</v>
      </c>
      <c r="K305">
        <v>89511</v>
      </c>
      <c r="L305">
        <v>99696</v>
      </c>
      <c r="M305">
        <v>89027</v>
      </c>
      <c r="N305">
        <v>90366</v>
      </c>
      <c r="O305">
        <v>69402</v>
      </c>
      <c r="P305">
        <v>75171</v>
      </c>
      <c r="Q305">
        <v>58426</v>
      </c>
      <c r="R305">
        <v>52679</v>
      </c>
      <c r="S305">
        <v>54060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744</v>
      </c>
      <c r="B306" t="s">
        <v>378</v>
      </c>
      <c r="C306">
        <v>13981</v>
      </c>
      <c r="D306">
        <v>5396</v>
      </c>
      <c r="E306">
        <v>6130</v>
      </c>
      <c r="F306">
        <v>6780</v>
      </c>
      <c r="G306">
        <v>7397</v>
      </c>
      <c r="H306">
        <v>8000</v>
      </c>
      <c r="I306">
        <v>8604</v>
      </c>
      <c r="J306">
        <v>9221</v>
      </c>
      <c r="K306">
        <v>9875</v>
      </c>
      <c r="L306">
        <v>10463</v>
      </c>
      <c r="M306">
        <v>11057</v>
      </c>
      <c r="N306">
        <v>11755</v>
      </c>
      <c r="O306">
        <v>4777</v>
      </c>
      <c r="P306">
        <v>4467</v>
      </c>
      <c r="Q306">
        <v>4027</v>
      </c>
      <c r="R306">
        <v>4601</v>
      </c>
      <c r="S306">
        <v>4366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35">
      <c r="A307">
        <v>745</v>
      </c>
      <c r="B307" t="s">
        <v>379</v>
      </c>
      <c r="C307">
        <v>69235</v>
      </c>
      <c r="D307">
        <v>71026</v>
      </c>
      <c r="E307">
        <v>76529</v>
      </c>
      <c r="F307">
        <v>86573</v>
      </c>
      <c r="G307">
        <v>82840</v>
      </c>
      <c r="H307">
        <v>85172</v>
      </c>
      <c r="I307">
        <v>88917</v>
      </c>
      <c r="J307">
        <v>90325</v>
      </c>
      <c r="K307">
        <v>95803</v>
      </c>
      <c r="L307">
        <v>96236</v>
      </c>
      <c r="M307">
        <v>97739</v>
      </c>
      <c r="N307">
        <v>100038</v>
      </c>
      <c r="O307">
        <v>70411</v>
      </c>
      <c r="P307">
        <v>69007</v>
      </c>
      <c r="Q307">
        <v>51062</v>
      </c>
      <c r="R307">
        <v>52389</v>
      </c>
      <c r="S307">
        <v>36682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746</v>
      </c>
      <c r="B308" t="s">
        <v>382</v>
      </c>
      <c r="C308">
        <v>16107</v>
      </c>
      <c r="D308">
        <v>15234</v>
      </c>
      <c r="E308">
        <v>16014</v>
      </c>
      <c r="F308">
        <v>16711</v>
      </c>
      <c r="G308">
        <v>17349</v>
      </c>
      <c r="H308">
        <v>17983</v>
      </c>
      <c r="I308">
        <v>18592</v>
      </c>
      <c r="J308">
        <v>19256</v>
      </c>
      <c r="K308">
        <v>19931</v>
      </c>
      <c r="L308">
        <v>20622</v>
      </c>
      <c r="M308">
        <v>21278</v>
      </c>
      <c r="N308">
        <v>21860</v>
      </c>
      <c r="O308">
        <v>16317</v>
      </c>
      <c r="P308">
        <v>14793</v>
      </c>
      <c r="Q308">
        <v>13580</v>
      </c>
      <c r="R308">
        <v>14242</v>
      </c>
      <c r="S308">
        <v>12105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747</v>
      </c>
      <c r="B309" t="s">
        <v>381</v>
      </c>
      <c r="C309">
        <v>10504</v>
      </c>
      <c r="D309">
        <v>11744</v>
      </c>
      <c r="E309">
        <v>12972</v>
      </c>
      <c r="F309">
        <v>17743</v>
      </c>
      <c r="G309">
        <v>17070</v>
      </c>
      <c r="H309">
        <v>16524</v>
      </c>
      <c r="I309">
        <v>17429</v>
      </c>
      <c r="J309">
        <v>18483</v>
      </c>
      <c r="K309">
        <v>19529</v>
      </c>
      <c r="L309">
        <v>20388</v>
      </c>
      <c r="M309">
        <v>21302</v>
      </c>
      <c r="N309">
        <v>22037</v>
      </c>
      <c r="O309">
        <v>11223</v>
      </c>
      <c r="P309">
        <v>11578</v>
      </c>
      <c r="Q309">
        <v>13259</v>
      </c>
      <c r="R309">
        <v>13702</v>
      </c>
      <c r="S309">
        <v>12718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748</v>
      </c>
      <c r="B310" t="s">
        <v>380</v>
      </c>
      <c r="C310">
        <v>26469</v>
      </c>
      <c r="D310">
        <v>27461</v>
      </c>
      <c r="E310">
        <v>28341</v>
      </c>
      <c r="F310">
        <v>29467</v>
      </c>
      <c r="G310">
        <v>30243</v>
      </c>
      <c r="H310">
        <v>30997</v>
      </c>
      <c r="I310">
        <v>31722</v>
      </c>
      <c r="J310">
        <v>32583</v>
      </c>
      <c r="K310">
        <v>33407</v>
      </c>
      <c r="L310">
        <v>34231</v>
      </c>
      <c r="M310">
        <v>35122</v>
      </c>
      <c r="N310">
        <v>35788</v>
      </c>
      <c r="O310">
        <v>26185</v>
      </c>
      <c r="P310">
        <v>26134</v>
      </c>
      <c r="Q310">
        <v>25024</v>
      </c>
      <c r="R310">
        <v>25360</v>
      </c>
      <c r="S310">
        <v>16903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751</v>
      </c>
      <c r="B311" t="s">
        <v>407</v>
      </c>
      <c r="C311">
        <v>12655</v>
      </c>
      <c r="D311">
        <v>13097</v>
      </c>
      <c r="E311">
        <v>11405</v>
      </c>
      <c r="F311">
        <v>9824</v>
      </c>
      <c r="G311">
        <v>8507</v>
      </c>
      <c r="H311">
        <v>7644</v>
      </c>
      <c r="I311">
        <v>6992</v>
      </c>
      <c r="J311">
        <v>8719</v>
      </c>
      <c r="K311">
        <v>8065</v>
      </c>
      <c r="L311">
        <v>3730</v>
      </c>
      <c r="M311">
        <v>3387</v>
      </c>
      <c r="N311">
        <v>5585</v>
      </c>
      <c r="O311">
        <v>-7379</v>
      </c>
      <c r="P311">
        <v>-86</v>
      </c>
      <c r="Q311">
        <v>-7729</v>
      </c>
      <c r="R311">
        <v>-5262</v>
      </c>
      <c r="S311">
        <v>-848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752</v>
      </c>
      <c r="B312" t="s">
        <v>408</v>
      </c>
      <c r="C312">
        <v>3563</v>
      </c>
      <c r="D312">
        <v>3655</v>
      </c>
      <c r="E312">
        <v>3301</v>
      </c>
      <c r="F312">
        <v>2971</v>
      </c>
      <c r="G312">
        <v>2695</v>
      </c>
      <c r="H312">
        <v>2515</v>
      </c>
      <c r="I312">
        <v>2380</v>
      </c>
      <c r="J312">
        <v>2740</v>
      </c>
      <c r="K312">
        <v>2603</v>
      </c>
      <c r="L312">
        <v>1698</v>
      </c>
      <c r="M312">
        <v>1627</v>
      </c>
      <c r="N312">
        <v>2087</v>
      </c>
      <c r="O312">
        <v>-501</v>
      </c>
      <c r="P312">
        <v>192</v>
      </c>
      <c r="Q312">
        <v>-4314</v>
      </c>
      <c r="R312">
        <v>-2568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753</v>
      </c>
      <c r="B313" t="s">
        <v>409</v>
      </c>
      <c r="C313">
        <v>1497</v>
      </c>
      <c r="D313">
        <v>1530</v>
      </c>
      <c r="E313">
        <v>1402</v>
      </c>
      <c r="F313">
        <v>1281</v>
      </c>
      <c r="G313">
        <v>1181</v>
      </c>
      <c r="H313">
        <v>1115</v>
      </c>
      <c r="I313">
        <v>1067</v>
      </c>
      <c r="J313">
        <v>1198</v>
      </c>
      <c r="K313">
        <v>1148</v>
      </c>
      <c r="L313">
        <v>818</v>
      </c>
      <c r="M313">
        <v>792</v>
      </c>
      <c r="N313">
        <v>958</v>
      </c>
      <c r="O313">
        <v>-2461</v>
      </c>
      <c r="P313">
        <v>-273</v>
      </c>
      <c r="Q313">
        <v>-1241</v>
      </c>
      <c r="R313">
        <v>747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754</v>
      </c>
      <c r="B314" t="s">
        <v>410</v>
      </c>
      <c r="C314">
        <v>5506</v>
      </c>
      <c r="D314">
        <v>5649</v>
      </c>
      <c r="E314">
        <v>5102</v>
      </c>
      <c r="F314">
        <v>4592</v>
      </c>
      <c r="G314">
        <v>4166</v>
      </c>
      <c r="H314">
        <v>3889</v>
      </c>
      <c r="I314">
        <v>3678</v>
      </c>
      <c r="J314">
        <v>4234</v>
      </c>
      <c r="K314">
        <v>4024</v>
      </c>
      <c r="L314">
        <v>2625</v>
      </c>
      <c r="M314">
        <v>2514</v>
      </c>
      <c r="N314">
        <v>3225</v>
      </c>
      <c r="O314">
        <v>-891</v>
      </c>
      <c r="P314">
        <v>-49</v>
      </c>
      <c r="Q314">
        <v>-1153</v>
      </c>
      <c r="R314">
        <v>-2429</v>
      </c>
      <c r="S314">
        <v>360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755</v>
      </c>
      <c r="B315" t="s">
        <v>411</v>
      </c>
      <c r="C315">
        <v>1497</v>
      </c>
      <c r="D315">
        <v>1530</v>
      </c>
      <c r="E315">
        <v>1402</v>
      </c>
      <c r="F315">
        <v>1281</v>
      </c>
      <c r="G315">
        <v>1181</v>
      </c>
      <c r="H315">
        <v>1115</v>
      </c>
      <c r="I315">
        <v>1067</v>
      </c>
      <c r="J315">
        <v>1198</v>
      </c>
      <c r="K315">
        <v>1148</v>
      </c>
      <c r="L315">
        <v>818</v>
      </c>
      <c r="M315">
        <v>792</v>
      </c>
      <c r="N315">
        <v>958</v>
      </c>
      <c r="O315">
        <v>210</v>
      </c>
      <c r="P315">
        <v>-100</v>
      </c>
      <c r="Q315">
        <v>-302</v>
      </c>
      <c r="R315">
        <v>368</v>
      </c>
      <c r="S315">
        <v>-498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756</v>
      </c>
      <c r="B316" t="s">
        <v>412</v>
      </c>
      <c r="C316">
        <v>2354</v>
      </c>
      <c r="D316">
        <v>2425</v>
      </c>
      <c r="E316">
        <v>2153</v>
      </c>
      <c r="F316">
        <v>1897</v>
      </c>
      <c r="G316">
        <v>1684</v>
      </c>
      <c r="H316">
        <v>1544</v>
      </c>
      <c r="I316">
        <v>1439</v>
      </c>
      <c r="J316">
        <v>1719</v>
      </c>
      <c r="K316">
        <v>1612</v>
      </c>
      <c r="L316">
        <v>912</v>
      </c>
      <c r="M316">
        <v>857</v>
      </c>
      <c r="N316">
        <v>1212</v>
      </c>
      <c r="O316">
        <v>-3516</v>
      </c>
      <c r="P316">
        <v>-673</v>
      </c>
      <c r="Q316">
        <v>-970</v>
      </c>
      <c r="R316">
        <v>-888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757</v>
      </c>
      <c r="B317" t="s">
        <v>413</v>
      </c>
      <c r="C317">
        <v>1783</v>
      </c>
      <c r="D317">
        <v>1830</v>
      </c>
      <c r="E317">
        <v>1652</v>
      </c>
      <c r="F317">
        <v>1487</v>
      </c>
      <c r="G317">
        <v>1349</v>
      </c>
      <c r="H317">
        <v>1258</v>
      </c>
      <c r="I317">
        <v>1191</v>
      </c>
      <c r="J317">
        <v>1370</v>
      </c>
      <c r="K317">
        <v>1302</v>
      </c>
      <c r="L317">
        <v>849</v>
      </c>
      <c r="M317">
        <v>814</v>
      </c>
      <c r="N317">
        <v>1042</v>
      </c>
      <c r="O317">
        <v>-224</v>
      </c>
      <c r="P317">
        <v>817</v>
      </c>
      <c r="Q317">
        <v>252</v>
      </c>
      <c r="R317">
        <v>-491</v>
      </c>
      <c r="S317">
        <v>-709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758</v>
      </c>
      <c r="B318" t="s">
        <v>414</v>
      </c>
      <c r="C318">
        <v>41</v>
      </c>
      <c r="D318">
        <v>42</v>
      </c>
      <c r="E318">
        <v>42</v>
      </c>
      <c r="F318">
        <v>40</v>
      </c>
      <c r="G318">
        <v>40</v>
      </c>
      <c r="H318">
        <v>40</v>
      </c>
      <c r="I318">
        <v>40</v>
      </c>
      <c r="J318">
        <v>44</v>
      </c>
      <c r="K318">
        <v>44</v>
      </c>
      <c r="L318">
        <v>44</v>
      </c>
      <c r="M318">
        <v>45</v>
      </c>
      <c r="N318">
        <v>43</v>
      </c>
      <c r="O318">
        <v>54</v>
      </c>
      <c r="P318">
        <v>44</v>
      </c>
      <c r="Q318">
        <v>38</v>
      </c>
      <c r="R318">
        <v>38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759</v>
      </c>
      <c r="B319" t="s">
        <v>415</v>
      </c>
      <c r="C319">
        <v>51</v>
      </c>
      <c r="D319">
        <v>34</v>
      </c>
      <c r="E319">
        <v>43</v>
      </c>
      <c r="F319">
        <v>45</v>
      </c>
      <c r="G319">
        <v>38</v>
      </c>
      <c r="H319">
        <v>33</v>
      </c>
      <c r="I319">
        <v>29</v>
      </c>
      <c r="J319">
        <v>29</v>
      </c>
      <c r="K319">
        <v>30</v>
      </c>
      <c r="L319">
        <v>30</v>
      </c>
      <c r="M319">
        <v>32</v>
      </c>
      <c r="N319">
        <v>23</v>
      </c>
      <c r="O319">
        <v>53</v>
      </c>
      <c r="P319">
        <v>33</v>
      </c>
      <c r="Q319">
        <v>28</v>
      </c>
      <c r="R319">
        <v>26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760</v>
      </c>
      <c r="B320" t="s">
        <v>416</v>
      </c>
      <c r="C320">
        <v>52</v>
      </c>
      <c r="D320">
        <v>62</v>
      </c>
      <c r="E320">
        <v>55</v>
      </c>
      <c r="F320">
        <v>54</v>
      </c>
      <c r="G320">
        <v>52</v>
      </c>
      <c r="H320">
        <v>51</v>
      </c>
      <c r="I320">
        <v>55</v>
      </c>
      <c r="J320">
        <v>52</v>
      </c>
      <c r="K320">
        <v>48</v>
      </c>
      <c r="L320">
        <v>56</v>
      </c>
      <c r="M320">
        <v>54</v>
      </c>
      <c r="N320">
        <v>54</v>
      </c>
      <c r="O320">
        <v>40</v>
      </c>
      <c r="P320">
        <v>57</v>
      </c>
      <c r="Q320">
        <v>69</v>
      </c>
      <c r="R320">
        <v>70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761</v>
      </c>
      <c r="B321" t="s">
        <v>417</v>
      </c>
      <c r="C321">
        <v>30</v>
      </c>
      <c r="D321">
        <v>34</v>
      </c>
      <c r="E321">
        <v>27</v>
      </c>
      <c r="F321">
        <v>30</v>
      </c>
      <c r="G321">
        <v>30</v>
      </c>
      <c r="H321">
        <v>31</v>
      </c>
      <c r="I321">
        <v>35</v>
      </c>
      <c r="J321">
        <v>37</v>
      </c>
      <c r="K321">
        <v>39</v>
      </c>
      <c r="L321">
        <v>45</v>
      </c>
      <c r="M321">
        <v>46</v>
      </c>
      <c r="N321">
        <v>45</v>
      </c>
      <c r="O321">
        <v>51</v>
      </c>
      <c r="P321">
        <v>30</v>
      </c>
      <c r="Q321">
        <v>26</v>
      </c>
      <c r="R321">
        <v>33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762</v>
      </c>
      <c r="B322" t="s">
        <v>418</v>
      </c>
      <c r="C322">
        <v>44</v>
      </c>
      <c r="D322">
        <v>39</v>
      </c>
      <c r="E322">
        <v>35</v>
      </c>
      <c r="F322">
        <v>40</v>
      </c>
      <c r="G322">
        <v>41</v>
      </c>
      <c r="H322">
        <v>42</v>
      </c>
      <c r="I322">
        <v>44</v>
      </c>
      <c r="J322">
        <v>46</v>
      </c>
      <c r="K322">
        <v>46</v>
      </c>
      <c r="L322">
        <v>45</v>
      </c>
      <c r="M322">
        <v>45</v>
      </c>
      <c r="N322">
        <v>45</v>
      </c>
      <c r="O322">
        <v>46</v>
      </c>
      <c r="P322">
        <v>30</v>
      </c>
      <c r="Q322">
        <v>26</v>
      </c>
      <c r="R322">
        <v>34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763</v>
      </c>
      <c r="B323" t="s">
        <v>419</v>
      </c>
      <c r="C323">
        <v>117</v>
      </c>
      <c r="D323">
        <v>126</v>
      </c>
      <c r="E323">
        <v>122</v>
      </c>
      <c r="F323">
        <v>102</v>
      </c>
      <c r="G323">
        <v>84</v>
      </c>
      <c r="H323">
        <v>56</v>
      </c>
      <c r="I323">
        <v>56</v>
      </c>
      <c r="J323">
        <v>69</v>
      </c>
      <c r="K323">
        <v>69</v>
      </c>
      <c r="L323">
        <v>69</v>
      </c>
      <c r="M323">
        <v>69</v>
      </c>
      <c r="N323">
        <v>67</v>
      </c>
      <c r="O323">
        <v>127</v>
      </c>
      <c r="P323">
        <v>126</v>
      </c>
      <c r="Q323">
        <v>126</v>
      </c>
      <c r="R323">
        <v>113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764</v>
      </c>
      <c r="B324" t="s">
        <v>420</v>
      </c>
      <c r="C324">
        <v>53</v>
      </c>
      <c r="D324">
        <v>56</v>
      </c>
      <c r="E324">
        <v>51</v>
      </c>
      <c r="F324">
        <v>49</v>
      </c>
      <c r="G324">
        <v>47</v>
      </c>
      <c r="H324">
        <v>45</v>
      </c>
      <c r="I324">
        <v>47</v>
      </c>
      <c r="J324">
        <v>48</v>
      </c>
      <c r="K324">
        <v>47</v>
      </c>
      <c r="L324">
        <v>50</v>
      </c>
      <c r="M324">
        <v>50</v>
      </c>
      <c r="N324">
        <v>49</v>
      </c>
      <c r="O324">
        <v>56</v>
      </c>
      <c r="P324">
        <v>54</v>
      </c>
      <c r="Q324">
        <v>53</v>
      </c>
      <c r="R324">
        <v>55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767</v>
      </c>
      <c r="B325" t="s">
        <v>646</v>
      </c>
      <c r="C325">
        <v>7</v>
      </c>
      <c r="D325">
        <v>7</v>
      </c>
      <c r="E325">
        <v>7</v>
      </c>
      <c r="F325">
        <v>7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8</v>
      </c>
      <c r="P325">
        <v>8</v>
      </c>
      <c r="Q325">
        <v>6</v>
      </c>
      <c r="R325">
        <v>8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769</v>
      </c>
      <c r="B326" t="s">
        <v>423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770</v>
      </c>
      <c r="B327" t="s">
        <v>424</v>
      </c>
      <c r="C327">
        <v>61208</v>
      </c>
      <c r="D327">
        <v>224429</v>
      </c>
      <c r="E327">
        <v>224429</v>
      </c>
      <c r="F327">
        <v>163222</v>
      </c>
      <c r="G327">
        <v>224429</v>
      </c>
      <c r="H327">
        <v>163222</v>
      </c>
      <c r="I327">
        <v>142817</v>
      </c>
      <c r="J327">
        <v>183623</v>
      </c>
      <c r="K327">
        <v>163222</v>
      </c>
      <c r="L327">
        <v>163222</v>
      </c>
      <c r="M327">
        <v>163222</v>
      </c>
      <c r="N327">
        <v>163222</v>
      </c>
      <c r="O327">
        <v>66020</v>
      </c>
      <c r="P327">
        <v>95343</v>
      </c>
      <c r="Q327">
        <v>64081</v>
      </c>
      <c r="R327">
        <v>74556</v>
      </c>
      <c r="S327">
        <v>1450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771</v>
      </c>
      <c r="B328" t="s">
        <v>425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779</v>
      </c>
      <c r="B329" t="s">
        <v>431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</v>
      </c>
      <c r="P329">
        <v>3</v>
      </c>
      <c r="Q329">
        <v>2</v>
      </c>
      <c r="R329">
        <v>10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780</v>
      </c>
      <c r="B330" t="s">
        <v>432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1</v>
      </c>
      <c r="P330">
        <v>0</v>
      </c>
      <c r="Q330">
        <v>1</v>
      </c>
      <c r="R330">
        <v>1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781</v>
      </c>
      <c r="B331" t="s">
        <v>433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4</v>
      </c>
      <c r="P331">
        <v>21</v>
      </c>
      <c r="Q331">
        <v>3</v>
      </c>
      <c r="R331">
        <v>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782</v>
      </c>
      <c r="B332" t="s">
        <v>434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35">
      <c r="A333">
        <v>783</v>
      </c>
      <c r="B333" t="s">
        <v>435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35">
      <c r="A334">
        <v>784</v>
      </c>
      <c r="B334" t="s">
        <v>436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3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785</v>
      </c>
      <c r="B335" t="s">
        <v>437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1</v>
      </c>
      <c r="P335">
        <v>3</v>
      </c>
      <c r="Q335">
        <v>2</v>
      </c>
      <c r="R335">
        <v>8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786</v>
      </c>
      <c r="B336" t="s">
        <v>438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1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787</v>
      </c>
      <c r="B337" t="s">
        <v>439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3</v>
      </c>
      <c r="P337">
        <v>2</v>
      </c>
      <c r="Q337">
        <v>1</v>
      </c>
      <c r="R337">
        <v>1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788</v>
      </c>
      <c r="B338" t="s">
        <v>440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789</v>
      </c>
      <c r="B339" t="s">
        <v>441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790</v>
      </c>
      <c r="B340" t="s">
        <v>442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35">
      <c r="A341">
        <v>791</v>
      </c>
      <c r="B341" t="s">
        <v>443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792</v>
      </c>
      <c r="B342" t="s">
        <v>444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793</v>
      </c>
      <c r="B343" t="s">
        <v>445</v>
      </c>
      <c r="C343"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1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35">
      <c r="A344">
        <v>794</v>
      </c>
      <c r="B344" t="s">
        <v>446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795</v>
      </c>
      <c r="B345" t="s">
        <v>447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35">
      <c r="A346">
        <v>796</v>
      </c>
      <c r="B346" t="s">
        <v>448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797</v>
      </c>
      <c r="B347" t="s">
        <v>449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1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798</v>
      </c>
      <c r="B348" t="s">
        <v>450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35">
      <c r="A349">
        <v>799</v>
      </c>
      <c r="B349" t="s">
        <v>451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4</v>
      </c>
      <c r="P349">
        <v>4</v>
      </c>
      <c r="Q349">
        <v>0</v>
      </c>
      <c r="R349">
        <v>2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800</v>
      </c>
      <c r="B350" t="s">
        <v>452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1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801</v>
      </c>
      <c r="B351" t="s">
        <v>453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</row>
    <row r="352" spans="1:26" x14ac:dyDescent="0.35">
      <c r="A352">
        <v>802</v>
      </c>
      <c r="B352" t="s">
        <v>454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1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803</v>
      </c>
      <c r="B353" t="s">
        <v>455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804</v>
      </c>
      <c r="B354" t="s">
        <v>456</v>
      </c>
      <c r="C354">
        <v>0</v>
      </c>
      <c r="D354">
        <v>0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35">
      <c r="A355">
        <v>805</v>
      </c>
      <c r="B355" t="s">
        <v>457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35">
      <c r="A356">
        <v>806</v>
      </c>
      <c r="B356" t="s">
        <v>458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807</v>
      </c>
      <c r="B357" t="s">
        <v>459</v>
      </c>
      <c r="C357">
        <v>0</v>
      </c>
      <c r="D357">
        <v>0</v>
      </c>
      <c r="E357">
        <v>0</v>
      </c>
      <c r="F357">
        <v>0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</row>
    <row r="358" spans="1:26" x14ac:dyDescent="0.35">
      <c r="A358">
        <v>808</v>
      </c>
      <c r="B358" t="s">
        <v>460</v>
      </c>
      <c r="C358">
        <v>0</v>
      </c>
      <c r="D358">
        <v>0</v>
      </c>
      <c r="E358">
        <v>0</v>
      </c>
      <c r="F358">
        <v>0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809</v>
      </c>
      <c r="B359" t="s">
        <v>461</v>
      </c>
      <c r="C359">
        <v>0</v>
      </c>
      <c r="D359">
        <v>0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11</v>
      </c>
      <c r="P359">
        <v>0</v>
      </c>
      <c r="Q359">
        <v>2</v>
      </c>
      <c r="R359">
        <v>9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810</v>
      </c>
      <c r="B360" t="s">
        <v>462</v>
      </c>
      <c r="C360">
        <v>0</v>
      </c>
      <c r="D360">
        <v>0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811</v>
      </c>
      <c r="B361" t="s">
        <v>463</v>
      </c>
      <c r="C361">
        <v>0</v>
      </c>
      <c r="D361">
        <v>0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5</v>
      </c>
      <c r="R361">
        <v>2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812</v>
      </c>
      <c r="B362" t="s">
        <v>464</v>
      </c>
      <c r="C362">
        <v>0</v>
      </c>
      <c r="D362">
        <v>0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1</v>
      </c>
      <c r="P362">
        <v>0</v>
      </c>
      <c r="Q362">
        <v>0</v>
      </c>
      <c r="R362">
        <v>3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813</v>
      </c>
      <c r="B363" t="s">
        <v>465</v>
      </c>
      <c r="C363">
        <v>0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2</v>
      </c>
      <c r="P363">
        <v>0</v>
      </c>
      <c r="Q363">
        <v>1</v>
      </c>
      <c r="R363">
        <v>4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814</v>
      </c>
      <c r="B364" t="s">
        <v>466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1</v>
      </c>
      <c r="P364">
        <v>0</v>
      </c>
      <c r="Q364">
        <v>2</v>
      </c>
      <c r="R364">
        <v>1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35">
      <c r="A365">
        <v>815</v>
      </c>
      <c r="B365" t="s">
        <v>467</v>
      </c>
      <c r="C365">
        <v>0</v>
      </c>
      <c r="D365">
        <v>0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4</v>
      </c>
      <c r="P365">
        <v>0</v>
      </c>
      <c r="Q365">
        <v>0</v>
      </c>
      <c r="R365">
        <v>54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816</v>
      </c>
      <c r="B366" t="s">
        <v>468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8</v>
      </c>
      <c r="P366">
        <v>3</v>
      </c>
      <c r="Q366">
        <v>6</v>
      </c>
      <c r="R366">
        <v>-1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35">
      <c r="A367">
        <v>817</v>
      </c>
      <c r="B367" t="s">
        <v>469</v>
      </c>
      <c r="C367">
        <v>0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3</v>
      </c>
      <c r="P367">
        <v>1</v>
      </c>
      <c r="Q367">
        <v>2</v>
      </c>
      <c r="R367">
        <v>5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35">
      <c r="A368">
        <v>818</v>
      </c>
      <c r="B368" t="s">
        <v>470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819</v>
      </c>
      <c r="B369" t="s">
        <v>471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13</v>
      </c>
      <c r="P369">
        <v>1</v>
      </c>
      <c r="Q369">
        <v>5</v>
      </c>
      <c r="R369">
        <v>2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820</v>
      </c>
      <c r="B370" t="s">
        <v>472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2</v>
      </c>
      <c r="Q370">
        <v>1</v>
      </c>
      <c r="R370">
        <v>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35">
      <c r="A371">
        <v>821</v>
      </c>
      <c r="B371" t="s">
        <v>473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4</v>
      </c>
      <c r="P371">
        <v>0</v>
      </c>
      <c r="Q371">
        <v>0</v>
      </c>
      <c r="R371">
        <v>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822</v>
      </c>
      <c r="B372" t="s">
        <v>474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6</v>
      </c>
      <c r="P372">
        <v>2</v>
      </c>
      <c r="Q372">
        <v>2</v>
      </c>
      <c r="R372">
        <v>-1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823</v>
      </c>
      <c r="B373" t="s">
        <v>475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2</v>
      </c>
      <c r="P373">
        <v>0</v>
      </c>
      <c r="Q373">
        <v>2</v>
      </c>
      <c r="R373">
        <v>4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824</v>
      </c>
      <c r="B374" t="s">
        <v>476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</row>
    <row r="375" spans="1:26" x14ac:dyDescent="0.35">
      <c r="A375">
        <v>825</v>
      </c>
      <c r="B375" t="s">
        <v>477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12</v>
      </c>
      <c r="P375">
        <v>0</v>
      </c>
      <c r="Q375">
        <v>2</v>
      </c>
      <c r="R375">
        <v>2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35">
      <c r="A376">
        <v>826</v>
      </c>
      <c r="B376" t="s">
        <v>478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1</v>
      </c>
      <c r="R376">
        <v>2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35">
      <c r="A377">
        <v>827</v>
      </c>
      <c r="B377" t="s">
        <v>479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1</v>
      </c>
      <c r="Q377">
        <v>1</v>
      </c>
      <c r="R377">
        <v>2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35">
      <c r="A378">
        <v>828</v>
      </c>
      <c r="B378" t="s">
        <v>480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</row>
    <row r="379" spans="1:26" x14ac:dyDescent="0.35">
      <c r="A379">
        <v>829</v>
      </c>
      <c r="B379" t="s">
        <v>481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19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35">
      <c r="A380">
        <v>830</v>
      </c>
      <c r="B380" t="s">
        <v>482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2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35">
      <c r="A381">
        <v>831</v>
      </c>
      <c r="B381" t="s">
        <v>483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832</v>
      </c>
      <c r="B382" t="s">
        <v>484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833</v>
      </c>
      <c r="B383" t="s">
        <v>485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834</v>
      </c>
      <c r="B384" t="s">
        <v>486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835</v>
      </c>
      <c r="B385" t="s">
        <v>487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0</v>
      </c>
      <c r="Q385">
        <v>1</v>
      </c>
      <c r="R385">
        <v>1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836</v>
      </c>
      <c r="B386" t="s">
        <v>488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3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837</v>
      </c>
      <c r="B387" t="s">
        <v>489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838</v>
      </c>
      <c r="B388" t="s">
        <v>490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839</v>
      </c>
      <c r="B389" t="s">
        <v>491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4</v>
      </c>
      <c r="P389">
        <v>0</v>
      </c>
      <c r="Q389">
        <v>2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840</v>
      </c>
      <c r="B390" t="s">
        <v>492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841</v>
      </c>
      <c r="B391" t="s">
        <v>493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842</v>
      </c>
      <c r="B392" t="s">
        <v>494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843</v>
      </c>
      <c r="B393" t="s">
        <v>495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844</v>
      </c>
      <c r="B394" t="s">
        <v>496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845</v>
      </c>
      <c r="B395" t="s">
        <v>497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1</v>
      </c>
      <c r="R395">
        <v>0</v>
      </c>
      <c r="S395">
        <v>1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846</v>
      </c>
      <c r="B396" t="s">
        <v>498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1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847</v>
      </c>
      <c r="B397" t="s">
        <v>499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2</v>
      </c>
      <c r="P397">
        <v>0</v>
      </c>
      <c r="Q397">
        <v>1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848</v>
      </c>
      <c r="B398" t="s">
        <v>500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1</v>
      </c>
      <c r="R398">
        <v>0</v>
      </c>
      <c r="S398">
        <v>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849</v>
      </c>
      <c r="B399" t="s">
        <v>501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1</v>
      </c>
      <c r="R399">
        <v>1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35">
      <c r="A400">
        <v>850</v>
      </c>
      <c r="B400" t="s">
        <v>502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1</v>
      </c>
      <c r="P400">
        <v>0</v>
      </c>
      <c r="Q400">
        <v>1</v>
      </c>
      <c r="R400">
        <v>2</v>
      </c>
      <c r="S400">
        <v>4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851</v>
      </c>
      <c r="B401" t="s">
        <v>503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-3</v>
      </c>
      <c r="P401">
        <v>3</v>
      </c>
      <c r="Q401">
        <v>2</v>
      </c>
      <c r="R401">
        <v>-44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852</v>
      </c>
      <c r="B402" t="s">
        <v>504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-7</v>
      </c>
      <c r="P402">
        <v>-3</v>
      </c>
      <c r="Q402">
        <v>-5</v>
      </c>
      <c r="R402">
        <v>2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853</v>
      </c>
      <c r="B403" t="s">
        <v>505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1</v>
      </c>
      <c r="P403">
        <v>20</v>
      </c>
      <c r="Q403">
        <v>1</v>
      </c>
      <c r="R403">
        <v>-3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35">
      <c r="A404">
        <v>854</v>
      </c>
      <c r="B404" t="s">
        <v>506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855</v>
      </c>
      <c r="B405" t="s">
        <v>507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-13</v>
      </c>
      <c r="P405">
        <v>-1</v>
      </c>
      <c r="Q405">
        <v>-5</v>
      </c>
      <c r="R405">
        <v>-2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856</v>
      </c>
      <c r="B406" t="s">
        <v>508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1</v>
      </c>
      <c r="Q406">
        <v>-1</v>
      </c>
      <c r="R406">
        <v>-2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857</v>
      </c>
      <c r="B407" t="s">
        <v>509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-3</v>
      </c>
      <c r="P407">
        <v>3</v>
      </c>
      <c r="Q407">
        <v>2</v>
      </c>
      <c r="R407">
        <v>4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858</v>
      </c>
      <c r="B408" t="s">
        <v>510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-5</v>
      </c>
      <c r="P408">
        <v>-2</v>
      </c>
      <c r="Q408">
        <v>-2</v>
      </c>
      <c r="R408">
        <v>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859</v>
      </c>
      <c r="B409" t="s">
        <v>511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2</v>
      </c>
      <c r="Q409">
        <v>-1</v>
      </c>
      <c r="R409">
        <v>-3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860</v>
      </c>
      <c r="B410" t="s">
        <v>512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861</v>
      </c>
      <c r="B411" t="s">
        <v>513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-12</v>
      </c>
      <c r="P411">
        <v>0</v>
      </c>
      <c r="Q411">
        <v>-2</v>
      </c>
      <c r="R411">
        <v>-2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862</v>
      </c>
      <c r="B412" t="s">
        <v>514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1</v>
      </c>
      <c r="Q412">
        <v>-1</v>
      </c>
      <c r="R412">
        <v>-2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863</v>
      </c>
      <c r="B413" t="s">
        <v>515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-1</v>
      </c>
      <c r="Q413">
        <v>-1</v>
      </c>
      <c r="R413">
        <v>-2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864</v>
      </c>
      <c r="B414" t="s">
        <v>516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35">
      <c r="A415">
        <v>865</v>
      </c>
      <c r="B415" t="s">
        <v>517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-18</v>
      </c>
      <c r="R415">
        <v>-2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35">
      <c r="A416">
        <v>866</v>
      </c>
      <c r="B416" t="s">
        <v>518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-2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867</v>
      </c>
      <c r="B417" t="s">
        <v>519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868</v>
      </c>
      <c r="B418" t="s">
        <v>520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-1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869</v>
      </c>
      <c r="B419" t="s">
        <v>521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-2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870</v>
      </c>
      <c r="B420" t="s">
        <v>522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-1</v>
      </c>
      <c r="P420">
        <v>0</v>
      </c>
      <c r="Q420">
        <v>-2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871</v>
      </c>
      <c r="B421" t="s">
        <v>523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0</v>
      </c>
      <c r="Q421">
        <v>-1</v>
      </c>
      <c r="R421">
        <v>1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872</v>
      </c>
      <c r="B422" t="s">
        <v>524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-2</v>
      </c>
      <c r="S422">
        <v>-3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873</v>
      </c>
      <c r="B423" t="s">
        <v>525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874</v>
      </c>
      <c r="B424" t="s">
        <v>526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875</v>
      </c>
      <c r="B425" t="s">
        <v>527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-4</v>
      </c>
      <c r="P425">
        <v>0</v>
      </c>
      <c r="Q425">
        <v>-2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876</v>
      </c>
      <c r="B426" t="s">
        <v>528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877</v>
      </c>
      <c r="B427" t="s">
        <v>529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878</v>
      </c>
      <c r="B428" t="s">
        <v>530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879</v>
      </c>
      <c r="B429" t="s">
        <v>531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35">
      <c r="A430">
        <v>880</v>
      </c>
      <c r="B430" t="s">
        <v>532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881</v>
      </c>
      <c r="B431" t="s">
        <v>533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11</v>
      </c>
      <c r="P431">
        <v>0</v>
      </c>
      <c r="Q431">
        <v>1</v>
      </c>
      <c r="R431">
        <v>9</v>
      </c>
      <c r="S431">
        <v>-1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882</v>
      </c>
      <c r="B432" t="s">
        <v>534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-2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883</v>
      </c>
      <c r="B433" t="s">
        <v>535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-2</v>
      </c>
      <c r="P433">
        <v>0</v>
      </c>
      <c r="Q433">
        <v>4</v>
      </c>
      <c r="R433">
        <v>2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884</v>
      </c>
      <c r="B434" t="s">
        <v>536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1</v>
      </c>
      <c r="P434">
        <v>0</v>
      </c>
      <c r="Q434">
        <v>-1</v>
      </c>
      <c r="R434">
        <v>3</v>
      </c>
      <c r="S434">
        <v>-1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885</v>
      </c>
      <c r="B435" t="s">
        <v>537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2</v>
      </c>
      <c r="P435">
        <v>0</v>
      </c>
      <c r="Q435">
        <v>0</v>
      </c>
      <c r="R435">
        <v>3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35">
      <c r="A436">
        <v>886</v>
      </c>
      <c r="B436" t="s">
        <v>538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1</v>
      </c>
      <c r="R436">
        <v>-1</v>
      </c>
      <c r="S436">
        <v>-4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887</v>
      </c>
      <c r="B437" t="s">
        <v>539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13</v>
      </c>
      <c r="P437">
        <v>0</v>
      </c>
      <c r="Q437">
        <v>6</v>
      </c>
      <c r="R437">
        <v>27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888</v>
      </c>
      <c r="B438" t="s">
        <v>540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2</v>
      </c>
      <c r="P438">
        <v>0</v>
      </c>
      <c r="Q438">
        <v>3</v>
      </c>
      <c r="R438">
        <v>2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889</v>
      </c>
      <c r="B439" t="s">
        <v>541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11</v>
      </c>
      <c r="P439">
        <v>0</v>
      </c>
      <c r="Q439">
        <v>10</v>
      </c>
      <c r="R439">
        <v>7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890</v>
      </c>
      <c r="B440" t="s">
        <v>542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1</v>
      </c>
      <c r="P440">
        <v>0</v>
      </c>
      <c r="Q440">
        <v>1</v>
      </c>
      <c r="R440">
        <v>5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891</v>
      </c>
      <c r="B441" t="s">
        <v>543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</v>
      </c>
      <c r="P441">
        <v>0</v>
      </c>
      <c r="Q441">
        <v>1</v>
      </c>
      <c r="R441">
        <v>4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892</v>
      </c>
      <c r="B442" t="s">
        <v>544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1</v>
      </c>
      <c r="P442">
        <v>0</v>
      </c>
      <c r="Q442">
        <v>2</v>
      </c>
      <c r="R442">
        <v>1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893</v>
      </c>
      <c r="B443" t="s">
        <v>545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12</v>
      </c>
      <c r="P443">
        <v>0</v>
      </c>
      <c r="Q443">
        <v>6</v>
      </c>
      <c r="R443">
        <v>60</v>
      </c>
      <c r="S443">
        <v>1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894</v>
      </c>
      <c r="B444" t="s">
        <v>546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17</v>
      </c>
      <c r="P444">
        <v>0</v>
      </c>
      <c r="Q444">
        <v>11</v>
      </c>
      <c r="R444">
        <v>-2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895</v>
      </c>
      <c r="B445" t="s">
        <v>547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</v>
      </c>
      <c r="P445">
        <v>0</v>
      </c>
      <c r="Q445">
        <v>25</v>
      </c>
      <c r="R445">
        <v>12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896</v>
      </c>
      <c r="B446" t="s">
        <v>548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3</v>
      </c>
      <c r="R446">
        <v>2</v>
      </c>
      <c r="S446">
        <v>4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897</v>
      </c>
      <c r="B447" t="s">
        <v>549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25</v>
      </c>
      <c r="P447">
        <v>0</v>
      </c>
      <c r="Q447">
        <v>8</v>
      </c>
      <c r="R447">
        <v>5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898</v>
      </c>
      <c r="B448" t="s">
        <v>550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3</v>
      </c>
      <c r="R448">
        <v>6</v>
      </c>
      <c r="S448">
        <v>4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899</v>
      </c>
      <c r="B449" t="s">
        <v>551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900</v>
      </c>
      <c r="B450" t="s">
        <v>552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31</v>
      </c>
      <c r="P450">
        <v>30</v>
      </c>
      <c r="Q450">
        <v>31</v>
      </c>
      <c r="R450">
        <v>30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901</v>
      </c>
      <c r="B451" t="s">
        <v>553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902</v>
      </c>
      <c r="B452" t="s">
        <v>554</v>
      </c>
      <c r="C452">
        <v>22</v>
      </c>
      <c r="D452">
        <v>22</v>
      </c>
      <c r="E452">
        <v>22</v>
      </c>
      <c r="F452">
        <v>22</v>
      </c>
      <c r="G452">
        <v>22</v>
      </c>
      <c r="H452">
        <v>22</v>
      </c>
      <c r="I452">
        <v>22</v>
      </c>
      <c r="J452">
        <v>22</v>
      </c>
      <c r="K452">
        <v>22</v>
      </c>
      <c r="L452">
        <v>22</v>
      </c>
      <c r="M452">
        <v>22</v>
      </c>
      <c r="N452">
        <v>22</v>
      </c>
      <c r="O452">
        <v>2188</v>
      </c>
      <c r="P452">
        <v>718</v>
      </c>
      <c r="Q452">
        <v>24</v>
      </c>
      <c r="R452">
        <v>51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903</v>
      </c>
      <c r="B453" t="s">
        <v>555</v>
      </c>
      <c r="C453">
        <v>352</v>
      </c>
      <c r="D453">
        <v>553</v>
      </c>
      <c r="E453">
        <v>552</v>
      </c>
      <c r="F453">
        <v>465</v>
      </c>
      <c r="G453">
        <v>547</v>
      </c>
      <c r="H453">
        <v>474</v>
      </c>
      <c r="I453">
        <v>446</v>
      </c>
      <c r="J453">
        <v>503</v>
      </c>
      <c r="K453">
        <v>476</v>
      </c>
      <c r="L453">
        <v>473</v>
      </c>
      <c r="M453">
        <v>476</v>
      </c>
      <c r="N453">
        <v>474</v>
      </c>
      <c r="O453">
        <v>98</v>
      </c>
      <c r="P453">
        <v>109</v>
      </c>
      <c r="Q453">
        <v>134</v>
      </c>
      <c r="R453">
        <v>123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904</v>
      </c>
      <c r="B454" t="s">
        <v>556</v>
      </c>
      <c r="C454">
        <v>17291</v>
      </c>
      <c r="D454">
        <v>63401</v>
      </c>
      <c r="E454">
        <v>63401</v>
      </c>
      <c r="F454">
        <v>46110</v>
      </c>
      <c r="G454">
        <v>63401</v>
      </c>
      <c r="H454">
        <v>46110</v>
      </c>
      <c r="I454">
        <v>40346</v>
      </c>
      <c r="J454">
        <v>51873</v>
      </c>
      <c r="K454">
        <v>46110</v>
      </c>
      <c r="L454">
        <v>46110</v>
      </c>
      <c r="M454">
        <v>46110</v>
      </c>
      <c r="N454">
        <v>46110</v>
      </c>
      <c r="O454">
        <v>3676</v>
      </c>
      <c r="P454">
        <v>36222</v>
      </c>
      <c r="Q454">
        <v>3192</v>
      </c>
      <c r="R454">
        <v>3871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905</v>
      </c>
      <c r="B455" t="s">
        <v>557</v>
      </c>
      <c r="C455">
        <v>4150</v>
      </c>
      <c r="D455">
        <v>15216</v>
      </c>
      <c r="E455">
        <v>15216</v>
      </c>
      <c r="F455">
        <v>11066</v>
      </c>
      <c r="G455">
        <v>15216</v>
      </c>
      <c r="H455">
        <v>11066</v>
      </c>
      <c r="I455">
        <v>9683</v>
      </c>
      <c r="J455">
        <v>12450</v>
      </c>
      <c r="K455">
        <v>11066</v>
      </c>
      <c r="L455">
        <v>11066</v>
      </c>
      <c r="M455">
        <v>11066</v>
      </c>
      <c r="N455">
        <v>11066</v>
      </c>
      <c r="O455">
        <v>37079</v>
      </c>
      <c r="P455">
        <v>27073</v>
      </c>
      <c r="Q455">
        <v>12194</v>
      </c>
      <c r="R455">
        <v>3140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906</v>
      </c>
      <c r="B456" t="s">
        <v>558</v>
      </c>
      <c r="C456">
        <v>24208</v>
      </c>
      <c r="D456">
        <v>88761</v>
      </c>
      <c r="E456">
        <v>88761</v>
      </c>
      <c r="F456">
        <v>64554</v>
      </c>
      <c r="G456">
        <v>88761</v>
      </c>
      <c r="H456">
        <v>64554</v>
      </c>
      <c r="I456">
        <v>56484</v>
      </c>
      <c r="J456">
        <v>72623</v>
      </c>
      <c r="K456">
        <v>64554</v>
      </c>
      <c r="L456">
        <v>64554</v>
      </c>
      <c r="M456">
        <v>64554</v>
      </c>
      <c r="N456">
        <v>64554</v>
      </c>
      <c r="O456">
        <v>4923</v>
      </c>
      <c r="P456">
        <v>17964</v>
      </c>
      <c r="Q456">
        <v>27912</v>
      </c>
      <c r="R456">
        <v>20940</v>
      </c>
      <c r="S456">
        <v>1450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907</v>
      </c>
      <c r="B457" t="s">
        <v>559</v>
      </c>
      <c r="C457">
        <v>4842</v>
      </c>
      <c r="D457">
        <v>17752</v>
      </c>
      <c r="E457">
        <v>17752</v>
      </c>
      <c r="F457">
        <v>12911</v>
      </c>
      <c r="G457">
        <v>17752</v>
      </c>
      <c r="H457">
        <v>12911</v>
      </c>
      <c r="I457">
        <v>11297</v>
      </c>
      <c r="J457">
        <v>14525</v>
      </c>
      <c r="K457">
        <v>12911</v>
      </c>
      <c r="L457">
        <v>12911</v>
      </c>
      <c r="M457">
        <v>12911</v>
      </c>
      <c r="N457">
        <v>12911</v>
      </c>
      <c r="O457">
        <v>2143</v>
      </c>
      <c r="P457">
        <v>3963</v>
      </c>
      <c r="Q457">
        <v>5520</v>
      </c>
      <c r="R457">
        <v>8248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908</v>
      </c>
      <c r="B458" t="s">
        <v>560</v>
      </c>
      <c r="C458">
        <v>11066</v>
      </c>
      <c r="D458">
        <v>40577</v>
      </c>
      <c r="E458">
        <v>40577</v>
      </c>
      <c r="F458">
        <v>29510</v>
      </c>
      <c r="G458">
        <v>40577</v>
      </c>
      <c r="H458">
        <v>29510</v>
      </c>
      <c r="I458">
        <v>25821</v>
      </c>
      <c r="J458">
        <v>33199</v>
      </c>
      <c r="K458">
        <v>29510</v>
      </c>
      <c r="L458">
        <v>29510</v>
      </c>
      <c r="M458">
        <v>29510</v>
      </c>
      <c r="N458">
        <v>29510</v>
      </c>
      <c r="O458">
        <v>87</v>
      </c>
      <c r="P458">
        <v>2641</v>
      </c>
      <c r="Q458">
        <v>2328</v>
      </c>
      <c r="R458">
        <v>2719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909</v>
      </c>
      <c r="B459" t="s">
        <v>561</v>
      </c>
      <c r="C459">
        <v>7608</v>
      </c>
      <c r="D459">
        <v>27896</v>
      </c>
      <c r="E459">
        <v>27896</v>
      </c>
      <c r="F459">
        <v>20288</v>
      </c>
      <c r="G459">
        <v>27896</v>
      </c>
      <c r="H459">
        <v>20288</v>
      </c>
      <c r="I459">
        <v>17752</v>
      </c>
      <c r="J459">
        <v>22824</v>
      </c>
      <c r="K459">
        <v>20288</v>
      </c>
      <c r="L459">
        <v>20288</v>
      </c>
      <c r="M459">
        <v>20288</v>
      </c>
      <c r="N459">
        <v>20288</v>
      </c>
      <c r="O459">
        <v>18113</v>
      </c>
      <c r="P459">
        <v>7480</v>
      </c>
      <c r="Q459">
        <v>12935</v>
      </c>
      <c r="R459">
        <v>35637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910</v>
      </c>
      <c r="B460" t="s">
        <v>1091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347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911</v>
      </c>
      <c r="B461" t="s">
        <v>1092</v>
      </c>
      <c r="C461">
        <v>6580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5457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912</v>
      </c>
      <c r="B462" t="s">
        <v>1093</v>
      </c>
      <c r="C462">
        <v>56</v>
      </c>
      <c r="D462">
        <v>56</v>
      </c>
      <c r="E462">
        <v>56</v>
      </c>
      <c r="F462">
        <v>56</v>
      </c>
      <c r="G462">
        <v>56</v>
      </c>
      <c r="H462">
        <v>122</v>
      </c>
      <c r="I462">
        <v>122</v>
      </c>
      <c r="J462">
        <v>122</v>
      </c>
      <c r="K462">
        <v>122</v>
      </c>
      <c r="L462">
        <v>122</v>
      </c>
      <c r="M462">
        <v>122</v>
      </c>
      <c r="N462">
        <v>100</v>
      </c>
      <c r="O462">
        <v>60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913</v>
      </c>
      <c r="B463" t="s">
        <v>1094</v>
      </c>
      <c r="C463">
        <v>8</v>
      </c>
      <c r="D463">
        <v>8</v>
      </c>
      <c r="E463">
        <v>8</v>
      </c>
      <c r="F463">
        <v>8</v>
      </c>
      <c r="G463">
        <v>8</v>
      </c>
      <c r="H463">
        <v>18</v>
      </c>
      <c r="I463">
        <v>18</v>
      </c>
      <c r="J463">
        <v>18</v>
      </c>
      <c r="K463">
        <v>18</v>
      </c>
      <c r="L463">
        <v>18</v>
      </c>
      <c r="M463">
        <v>18</v>
      </c>
      <c r="N463">
        <v>15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914</v>
      </c>
      <c r="B464" t="s">
        <v>1095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3924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35">
      <c r="A465">
        <v>915</v>
      </c>
      <c r="B465" t="s">
        <v>567</v>
      </c>
      <c r="C465">
        <v>9135</v>
      </c>
      <c r="D465">
        <v>6756</v>
      </c>
      <c r="E465">
        <v>6996</v>
      </c>
      <c r="F465">
        <v>6860</v>
      </c>
      <c r="G465">
        <v>6907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8657</v>
      </c>
      <c r="P465">
        <v>3812</v>
      </c>
      <c r="Q465">
        <v>5610</v>
      </c>
      <c r="R465">
        <v>5060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916</v>
      </c>
      <c r="B466" t="s">
        <v>568</v>
      </c>
      <c r="C466">
        <v>1899</v>
      </c>
      <c r="D466">
        <v>-1576</v>
      </c>
      <c r="E466">
        <v>-171</v>
      </c>
      <c r="F466">
        <v>-23</v>
      </c>
      <c r="G466">
        <v>180</v>
      </c>
      <c r="H466">
        <v>-353</v>
      </c>
      <c r="I466">
        <v>553</v>
      </c>
      <c r="J466">
        <v>782</v>
      </c>
      <c r="K466">
        <v>994</v>
      </c>
      <c r="L466">
        <v>1135</v>
      </c>
      <c r="M466">
        <v>910</v>
      </c>
      <c r="N466">
        <v>1122</v>
      </c>
      <c r="O466">
        <v>1924</v>
      </c>
      <c r="P466">
        <v>-3398</v>
      </c>
      <c r="Q466">
        <v>-385</v>
      </c>
      <c r="R466">
        <v>-1418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917</v>
      </c>
      <c r="B467" t="s">
        <v>569</v>
      </c>
      <c r="C467">
        <v>58</v>
      </c>
      <c r="D467">
        <v>66</v>
      </c>
      <c r="E467">
        <v>83</v>
      </c>
      <c r="F467">
        <v>66</v>
      </c>
      <c r="G467">
        <v>66</v>
      </c>
      <c r="H467">
        <v>66</v>
      </c>
      <c r="I467">
        <v>75</v>
      </c>
      <c r="J467">
        <v>66</v>
      </c>
      <c r="K467">
        <v>84</v>
      </c>
      <c r="L467">
        <v>92</v>
      </c>
      <c r="M467">
        <v>66</v>
      </c>
      <c r="N467">
        <v>42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918</v>
      </c>
      <c r="B468" t="s">
        <v>738</v>
      </c>
      <c r="C468">
        <v>18</v>
      </c>
      <c r="D468">
        <v>20</v>
      </c>
      <c r="E468">
        <v>25</v>
      </c>
      <c r="F468">
        <v>20</v>
      </c>
      <c r="G468">
        <v>20</v>
      </c>
      <c r="H468">
        <v>20</v>
      </c>
      <c r="I468">
        <v>23</v>
      </c>
      <c r="J468">
        <v>20</v>
      </c>
      <c r="K468">
        <v>25</v>
      </c>
      <c r="L468">
        <v>28</v>
      </c>
      <c r="M468">
        <v>20</v>
      </c>
      <c r="N468">
        <v>13</v>
      </c>
      <c r="O468">
        <v>0</v>
      </c>
      <c r="P468">
        <v>192</v>
      </c>
      <c r="Q468">
        <v>40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919</v>
      </c>
      <c r="B469" t="s">
        <v>571</v>
      </c>
      <c r="C469">
        <v>5593</v>
      </c>
      <c r="D469">
        <v>7300</v>
      </c>
      <c r="E469">
        <v>4452</v>
      </c>
      <c r="F469">
        <v>7044</v>
      </c>
      <c r="G469">
        <v>8486</v>
      </c>
      <c r="H469">
        <v>8035</v>
      </c>
      <c r="I469">
        <v>7480</v>
      </c>
      <c r="J469">
        <v>9674</v>
      </c>
      <c r="K469">
        <v>8664</v>
      </c>
      <c r="L469">
        <v>8841</v>
      </c>
      <c r="M469">
        <v>8117</v>
      </c>
      <c r="N469">
        <v>8519</v>
      </c>
      <c r="O469">
        <v>5593</v>
      </c>
      <c r="P469">
        <v>6368</v>
      </c>
      <c r="Q469">
        <v>4917</v>
      </c>
      <c r="R469">
        <v>8958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921</v>
      </c>
      <c r="B470" t="s">
        <v>580</v>
      </c>
      <c r="C470">
        <v>5014</v>
      </c>
      <c r="D470">
        <v>5014</v>
      </c>
      <c r="E470">
        <v>5014</v>
      </c>
      <c r="F470">
        <v>5014</v>
      </c>
      <c r="G470">
        <v>5014</v>
      </c>
      <c r="H470">
        <v>5020</v>
      </c>
      <c r="I470">
        <v>5014</v>
      </c>
      <c r="J470">
        <v>5014</v>
      </c>
      <c r="K470">
        <v>5014</v>
      </c>
      <c r="L470">
        <v>5020</v>
      </c>
      <c r="M470">
        <v>5020</v>
      </c>
      <c r="N470">
        <v>5020</v>
      </c>
      <c r="O470">
        <v>1462</v>
      </c>
      <c r="P470">
        <v>1600</v>
      </c>
      <c r="Q470">
        <v>1106</v>
      </c>
      <c r="R470">
        <v>2620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922</v>
      </c>
      <c r="B471" t="s">
        <v>581</v>
      </c>
      <c r="C471">
        <v>11667</v>
      </c>
      <c r="D471">
        <v>11667</v>
      </c>
      <c r="E471">
        <v>11667</v>
      </c>
      <c r="F471">
        <v>11667</v>
      </c>
      <c r="G471">
        <v>11667</v>
      </c>
      <c r="H471">
        <v>11682</v>
      </c>
      <c r="I471">
        <v>11667</v>
      </c>
      <c r="J471">
        <v>11667</v>
      </c>
      <c r="K471">
        <v>11667</v>
      </c>
      <c r="L471">
        <v>11682</v>
      </c>
      <c r="M471">
        <v>11682</v>
      </c>
      <c r="N471">
        <v>11682</v>
      </c>
      <c r="O471">
        <v>2354</v>
      </c>
      <c r="P471">
        <v>3919</v>
      </c>
      <c r="Q471">
        <v>3488</v>
      </c>
      <c r="R471">
        <v>7063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35">
      <c r="A472">
        <v>930</v>
      </c>
      <c r="B472" t="s">
        <v>589</v>
      </c>
      <c r="C472">
        <v>11</v>
      </c>
      <c r="D472">
        <v>11</v>
      </c>
      <c r="E472">
        <v>11</v>
      </c>
      <c r="F472">
        <v>11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15</v>
      </c>
      <c r="P472">
        <v>13</v>
      </c>
      <c r="Q472">
        <v>11</v>
      </c>
      <c r="R472">
        <v>10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35">
      <c r="A473">
        <v>932</v>
      </c>
      <c r="B473" t="s">
        <v>591</v>
      </c>
      <c r="C473">
        <v>124</v>
      </c>
      <c r="D473">
        <v>124</v>
      </c>
      <c r="E473">
        <v>130</v>
      </c>
      <c r="F473">
        <v>124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85</v>
      </c>
      <c r="P473">
        <v>106</v>
      </c>
      <c r="Q473">
        <v>81</v>
      </c>
      <c r="R473">
        <v>108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35">
      <c r="A474">
        <v>942</v>
      </c>
      <c r="B474" t="s">
        <v>589</v>
      </c>
      <c r="C474">
        <v>10</v>
      </c>
      <c r="D474">
        <v>10</v>
      </c>
      <c r="E474">
        <v>10</v>
      </c>
      <c r="F474">
        <v>10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12</v>
      </c>
      <c r="P474">
        <v>11</v>
      </c>
      <c r="Q474">
        <v>9</v>
      </c>
      <c r="R474">
        <v>13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943</v>
      </c>
      <c r="B475" t="s">
        <v>590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35">
      <c r="A476">
        <v>944</v>
      </c>
      <c r="B476" t="s">
        <v>591</v>
      </c>
      <c r="C476">
        <v>112</v>
      </c>
      <c r="D476">
        <v>112</v>
      </c>
      <c r="E476">
        <v>118</v>
      </c>
      <c r="F476">
        <v>112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120</v>
      </c>
      <c r="P476">
        <v>57</v>
      </c>
      <c r="Q476">
        <v>66</v>
      </c>
      <c r="R476">
        <v>28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948</v>
      </c>
      <c r="B477" t="s">
        <v>589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954</v>
      </c>
      <c r="B478" t="s">
        <v>589</v>
      </c>
      <c r="C478">
        <v>10</v>
      </c>
      <c r="D478">
        <v>10</v>
      </c>
      <c r="E478">
        <v>10</v>
      </c>
      <c r="F478">
        <v>10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12</v>
      </c>
      <c r="P478">
        <v>11</v>
      </c>
      <c r="Q478">
        <v>9</v>
      </c>
      <c r="R478">
        <v>13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956</v>
      </c>
      <c r="B479" t="s">
        <v>591</v>
      </c>
      <c r="C479">
        <v>112</v>
      </c>
      <c r="D479">
        <v>112</v>
      </c>
      <c r="E479">
        <v>118</v>
      </c>
      <c r="F479">
        <v>112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86</v>
      </c>
      <c r="P479">
        <v>51</v>
      </c>
      <c r="Q479">
        <v>46</v>
      </c>
      <c r="R479">
        <v>32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963</v>
      </c>
      <c r="B480" t="s">
        <v>589</v>
      </c>
      <c r="C480">
        <v>11</v>
      </c>
      <c r="D480">
        <v>11</v>
      </c>
      <c r="E480">
        <v>11</v>
      </c>
      <c r="F480">
        <v>11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15</v>
      </c>
      <c r="P480">
        <v>13</v>
      </c>
      <c r="Q480">
        <v>11</v>
      </c>
      <c r="R480">
        <v>10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965</v>
      </c>
      <c r="B481" t="s">
        <v>591</v>
      </c>
      <c r="C481">
        <v>124</v>
      </c>
      <c r="D481">
        <v>124</v>
      </c>
      <c r="E481">
        <v>130</v>
      </c>
      <c r="F481">
        <v>124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75</v>
      </c>
      <c r="P481">
        <v>89</v>
      </c>
      <c r="Q481">
        <v>79</v>
      </c>
      <c r="R481">
        <v>103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972</v>
      </c>
      <c r="B482" t="s">
        <v>592</v>
      </c>
      <c r="C482">
        <v>10036</v>
      </c>
      <c r="D482">
        <v>26571</v>
      </c>
      <c r="E482">
        <v>26773</v>
      </c>
      <c r="F482">
        <v>20466</v>
      </c>
      <c r="G482">
        <v>26588</v>
      </c>
      <c r="H482">
        <v>20420</v>
      </c>
      <c r="I482">
        <v>18402</v>
      </c>
      <c r="J482">
        <v>22514</v>
      </c>
      <c r="K482">
        <v>20591</v>
      </c>
      <c r="L482">
        <v>20579</v>
      </c>
      <c r="M482">
        <v>20501</v>
      </c>
      <c r="N482">
        <v>0</v>
      </c>
      <c r="O482">
        <v>7850</v>
      </c>
      <c r="P482">
        <v>9359</v>
      </c>
      <c r="Q482">
        <v>13136</v>
      </c>
      <c r="R482">
        <v>6130</v>
      </c>
      <c r="S482">
        <v>1980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973</v>
      </c>
      <c r="B483" t="s">
        <v>593</v>
      </c>
      <c r="C483">
        <v>1531</v>
      </c>
      <c r="D483">
        <v>3843</v>
      </c>
      <c r="E483">
        <v>3891</v>
      </c>
      <c r="F483">
        <v>2999</v>
      </c>
      <c r="G483">
        <v>3847</v>
      </c>
      <c r="H483">
        <v>2988</v>
      </c>
      <c r="I483">
        <v>2711</v>
      </c>
      <c r="J483">
        <v>3283</v>
      </c>
      <c r="K483">
        <v>3028</v>
      </c>
      <c r="L483">
        <v>3026</v>
      </c>
      <c r="M483">
        <v>3007</v>
      </c>
      <c r="N483">
        <v>0</v>
      </c>
      <c r="O483">
        <v>6407</v>
      </c>
      <c r="P483">
        <v>6058</v>
      </c>
      <c r="Q483">
        <v>6501</v>
      </c>
      <c r="R483">
        <v>6775</v>
      </c>
      <c r="S483">
        <v>2283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35">
      <c r="A484">
        <v>974</v>
      </c>
      <c r="B484" t="s">
        <v>594</v>
      </c>
      <c r="C484">
        <v>13403</v>
      </c>
      <c r="D484">
        <v>36901</v>
      </c>
      <c r="E484">
        <v>37311</v>
      </c>
      <c r="F484">
        <v>28280</v>
      </c>
      <c r="G484">
        <v>36935</v>
      </c>
      <c r="H484">
        <v>28187</v>
      </c>
      <c r="I484">
        <v>25350</v>
      </c>
      <c r="J484">
        <v>31183</v>
      </c>
      <c r="K484">
        <v>28534</v>
      </c>
      <c r="L484">
        <v>28509</v>
      </c>
      <c r="M484">
        <v>28351</v>
      </c>
      <c r="N484">
        <v>0</v>
      </c>
      <c r="O484">
        <v>15593</v>
      </c>
      <c r="P484">
        <v>19826</v>
      </c>
      <c r="Q484">
        <v>16493</v>
      </c>
      <c r="R484">
        <v>13651</v>
      </c>
      <c r="S484">
        <v>1278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35">
      <c r="A485">
        <v>975</v>
      </c>
      <c r="B485" t="s">
        <v>595</v>
      </c>
      <c r="C485">
        <v>1538</v>
      </c>
      <c r="D485">
        <v>3547</v>
      </c>
      <c r="E485">
        <v>3606</v>
      </c>
      <c r="F485">
        <v>2821</v>
      </c>
      <c r="G485">
        <v>3552</v>
      </c>
      <c r="H485">
        <v>2808</v>
      </c>
      <c r="I485">
        <v>2571</v>
      </c>
      <c r="J485">
        <v>3066</v>
      </c>
      <c r="K485">
        <v>2857</v>
      </c>
      <c r="L485">
        <v>2854</v>
      </c>
      <c r="M485">
        <v>2831</v>
      </c>
      <c r="N485">
        <v>0</v>
      </c>
      <c r="O485">
        <v>2341</v>
      </c>
      <c r="P485">
        <v>1323</v>
      </c>
      <c r="Q485">
        <v>1815</v>
      </c>
      <c r="R485">
        <v>1132</v>
      </c>
      <c r="S485">
        <v>2202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35">
      <c r="A486">
        <v>976</v>
      </c>
      <c r="B486" t="s">
        <v>596</v>
      </c>
      <c r="C486">
        <v>2912</v>
      </c>
      <c r="D486">
        <v>6256</v>
      </c>
      <c r="E486">
        <v>6416</v>
      </c>
      <c r="F486">
        <v>5076</v>
      </c>
      <c r="G486">
        <v>6269</v>
      </c>
      <c r="H486">
        <v>5040</v>
      </c>
      <c r="I486">
        <v>4662</v>
      </c>
      <c r="J486">
        <v>5481</v>
      </c>
      <c r="K486">
        <v>5175</v>
      </c>
      <c r="L486">
        <v>5165</v>
      </c>
      <c r="M486">
        <v>5103</v>
      </c>
      <c r="N486">
        <v>0</v>
      </c>
      <c r="O486">
        <v>2559</v>
      </c>
      <c r="P486">
        <v>4101</v>
      </c>
      <c r="Q486">
        <v>3752</v>
      </c>
      <c r="R486">
        <v>2777</v>
      </c>
      <c r="S486">
        <v>98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977</v>
      </c>
      <c r="B487" t="s">
        <v>597</v>
      </c>
      <c r="C487">
        <v>2086</v>
      </c>
      <c r="D487">
        <v>4395</v>
      </c>
      <c r="E487">
        <v>4432</v>
      </c>
      <c r="F487">
        <v>3546</v>
      </c>
      <c r="G487">
        <v>4398</v>
      </c>
      <c r="H487">
        <v>3538</v>
      </c>
      <c r="I487">
        <v>3259</v>
      </c>
      <c r="J487">
        <v>3831</v>
      </c>
      <c r="K487">
        <v>3569</v>
      </c>
      <c r="L487">
        <v>3567</v>
      </c>
      <c r="M487">
        <v>3553</v>
      </c>
      <c r="N487">
        <v>0</v>
      </c>
      <c r="O487">
        <v>4907</v>
      </c>
      <c r="P487">
        <v>4253</v>
      </c>
      <c r="Q487">
        <v>7772</v>
      </c>
      <c r="R487">
        <v>13261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978</v>
      </c>
      <c r="B488" t="s">
        <v>598</v>
      </c>
      <c r="C488">
        <v>496</v>
      </c>
      <c r="D488">
        <v>496</v>
      </c>
      <c r="E488">
        <v>521</v>
      </c>
      <c r="F488">
        <v>496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531</v>
      </c>
      <c r="P488">
        <v>468</v>
      </c>
      <c r="Q488">
        <v>489</v>
      </c>
      <c r="R488">
        <v>549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979</v>
      </c>
      <c r="B489" t="s">
        <v>599</v>
      </c>
      <c r="C489">
        <v>11</v>
      </c>
      <c r="D489">
        <v>11</v>
      </c>
      <c r="E489">
        <v>11</v>
      </c>
      <c r="F489">
        <v>11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15</v>
      </c>
      <c r="P489">
        <v>13</v>
      </c>
      <c r="Q489">
        <v>11</v>
      </c>
      <c r="R489">
        <v>10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35">
      <c r="A490">
        <v>981</v>
      </c>
      <c r="B490" t="s">
        <v>601</v>
      </c>
      <c r="C490">
        <v>124</v>
      </c>
      <c r="D490">
        <v>124</v>
      </c>
      <c r="E490">
        <v>130</v>
      </c>
      <c r="F490">
        <v>124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160</v>
      </c>
      <c r="P490">
        <v>140</v>
      </c>
      <c r="Q490">
        <v>144</v>
      </c>
      <c r="R490">
        <v>148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982</v>
      </c>
      <c r="B491" t="s">
        <v>602</v>
      </c>
      <c r="C491">
        <v>4</v>
      </c>
      <c r="D491">
        <v>4</v>
      </c>
      <c r="E491">
        <v>4</v>
      </c>
      <c r="F491">
        <v>4</v>
      </c>
      <c r="G491">
        <v>4</v>
      </c>
      <c r="H491">
        <v>4</v>
      </c>
      <c r="I491">
        <v>4</v>
      </c>
      <c r="J491">
        <v>4</v>
      </c>
      <c r="K491">
        <v>4</v>
      </c>
      <c r="L491">
        <v>4</v>
      </c>
      <c r="M491">
        <v>4</v>
      </c>
      <c r="N491">
        <v>4</v>
      </c>
      <c r="O491">
        <v>2</v>
      </c>
      <c r="P491">
        <v>7</v>
      </c>
      <c r="Q491">
        <v>3</v>
      </c>
      <c r="R491">
        <v>3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983</v>
      </c>
      <c r="B492" t="s">
        <v>603</v>
      </c>
      <c r="C492">
        <v>2</v>
      </c>
      <c r="D492">
        <v>2</v>
      </c>
      <c r="E492">
        <v>3</v>
      </c>
      <c r="F492">
        <v>3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2</v>
      </c>
      <c r="P492">
        <v>6</v>
      </c>
      <c r="Q492">
        <v>8</v>
      </c>
      <c r="R492">
        <v>6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984</v>
      </c>
      <c r="B493" t="s">
        <v>604</v>
      </c>
      <c r="C493">
        <v>560</v>
      </c>
      <c r="D493">
        <v>560</v>
      </c>
      <c r="E493">
        <v>588</v>
      </c>
      <c r="F493">
        <v>560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602</v>
      </c>
      <c r="P493">
        <v>472</v>
      </c>
      <c r="Q493">
        <v>455</v>
      </c>
      <c r="R493">
        <v>212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985</v>
      </c>
      <c r="B494" t="s">
        <v>605</v>
      </c>
      <c r="C494">
        <v>10</v>
      </c>
      <c r="D494">
        <v>10</v>
      </c>
      <c r="E494">
        <v>10</v>
      </c>
      <c r="F494">
        <v>10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12</v>
      </c>
      <c r="P494">
        <v>11</v>
      </c>
      <c r="Q494">
        <v>9</v>
      </c>
      <c r="R494">
        <v>13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35">
      <c r="A495">
        <v>987</v>
      </c>
      <c r="B495" t="s">
        <v>607</v>
      </c>
      <c r="C495">
        <v>216</v>
      </c>
      <c r="D495">
        <v>216</v>
      </c>
      <c r="E495">
        <v>227</v>
      </c>
      <c r="F495">
        <v>216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186</v>
      </c>
      <c r="P495">
        <v>236</v>
      </c>
      <c r="Q495">
        <v>229</v>
      </c>
      <c r="R495">
        <v>223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35">
      <c r="A496">
        <v>988</v>
      </c>
      <c r="B496" t="s">
        <v>608</v>
      </c>
      <c r="C496">
        <v>4</v>
      </c>
      <c r="D496">
        <v>4</v>
      </c>
      <c r="E496">
        <v>4</v>
      </c>
      <c r="F496">
        <v>4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2</v>
      </c>
      <c r="P496">
        <v>2</v>
      </c>
      <c r="Q496">
        <v>3</v>
      </c>
      <c r="R496">
        <v>4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35">
      <c r="A497">
        <v>989</v>
      </c>
      <c r="B497" t="s">
        <v>609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990</v>
      </c>
      <c r="B498" t="s">
        <v>610</v>
      </c>
      <c r="C498">
        <v>244</v>
      </c>
      <c r="D498">
        <v>244</v>
      </c>
      <c r="E498">
        <v>256</v>
      </c>
      <c r="F498">
        <v>244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286</v>
      </c>
      <c r="P498">
        <v>263</v>
      </c>
      <c r="Q498">
        <v>266</v>
      </c>
      <c r="R498">
        <v>223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991</v>
      </c>
      <c r="B499" t="s">
        <v>611</v>
      </c>
      <c r="C499">
        <v>7</v>
      </c>
      <c r="D499">
        <v>7</v>
      </c>
      <c r="E499">
        <v>7</v>
      </c>
      <c r="F499">
        <v>7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5</v>
      </c>
      <c r="P499">
        <v>7</v>
      </c>
      <c r="Q499">
        <v>5</v>
      </c>
      <c r="R499">
        <v>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993</v>
      </c>
      <c r="B500" t="s">
        <v>613</v>
      </c>
      <c r="C500">
        <v>124</v>
      </c>
      <c r="D500">
        <v>124</v>
      </c>
      <c r="E500">
        <v>130</v>
      </c>
      <c r="F500">
        <v>124</v>
      </c>
      <c r="G500">
        <v>124</v>
      </c>
      <c r="H500">
        <v>118</v>
      </c>
      <c r="I500">
        <v>130</v>
      </c>
      <c r="J500">
        <v>118</v>
      </c>
      <c r="K500">
        <v>136</v>
      </c>
      <c r="L500">
        <v>130</v>
      </c>
      <c r="M500">
        <v>118</v>
      </c>
      <c r="N500">
        <v>130</v>
      </c>
      <c r="O500">
        <v>275</v>
      </c>
      <c r="P500">
        <v>186</v>
      </c>
      <c r="Q500">
        <v>195</v>
      </c>
      <c r="R500">
        <v>212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35">
      <c r="A501">
        <v>994</v>
      </c>
      <c r="B501" t="s">
        <v>614</v>
      </c>
      <c r="C501">
        <v>10</v>
      </c>
      <c r="D501">
        <v>10</v>
      </c>
      <c r="E501">
        <v>10</v>
      </c>
      <c r="F501">
        <v>10</v>
      </c>
      <c r="G501">
        <v>10</v>
      </c>
      <c r="H501">
        <v>10</v>
      </c>
      <c r="I501">
        <v>10</v>
      </c>
      <c r="J501">
        <v>10</v>
      </c>
      <c r="K501">
        <v>10</v>
      </c>
      <c r="L501">
        <v>10</v>
      </c>
      <c r="M501">
        <v>10</v>
      </c>
      <c r="N501">
        <v>10</v>
      </c>
      <c r="O501">
        <v>15</v>
      </c>
      <c r="P501">
        <v>9</v>
      </c>
      <c r="Q501">
        <v>6</v>
      </c>
      <c r="R501">
        <v>11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995</v>
      </c>
      <c r="B502" t="s">
        <v>615</v>
      </c>
      <c r="C502">
        <v>12</v>
      </c>
      <c r="D502">
        <v>12</v>
      </c>
      <c r="E502">
        <v>13</v>
      </c>
      <c r="F502">
        <v>12</v>
      </c>
      <c r="G502">
        <v>12</v>
      </c>
      <c r="H502">
        <v>11</v>
      </c>
      <c r="I502">
        <v>13</v>
      </c>
      <c r="J502">
        <v>11</v>
      </c>
      <c r="K502">
        <v>13</v>
      </c>
      <c r="L502">
        <v>13</v>
      </c>
      <c r="M502">
        <v>11</v>
      </c>
      <c r="N502">
        <v>13</v>
      </c>
      <c r="O502">
        <v>1</v>
      </c>
      <c r="P502">
        <v>3</v>
      </c>
      <c r="Q502">
        <v>5</v>
      </c>
      <c r="R502">
        <v>9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35">
      <c r="A503">
        <v>996</v>
      </c>
      <c r="B503" t="s">
        <v>1023</v>
      </c>
      <c r="C503">
        <v>165</v>
      </c>
      <c r="D503">
        <v>165</v>
      </c>
      <c r="E503">
        <v>165</v>
      </c>
      <c r="F503">
        <v>165</v>
      </c>
      <c r="G503">
        <v>165</v>
      </c>
      <c r="H503">
        <v>165</v>
      </c>
      <c r="I503">
        <v>165</v>
      </c>
      <c r="J503">
        <v>165</v>
      </c>
      <c r="K503">
        <v>165</v>
      </c>
      <c r="L503">
        <v>165</v>
      </c>
      <c r="M503">
        <v>165</v>
      </c>
      <c r="N503">
        <v>165</v>
      </c>
      <c r="O503">
        <v>170</v>
      </c>
      <c r="P503">
        <v>180</v>
      </c>
      <c r="Q503">
        <v>175</v>
      </c>
      <c r="R503">
        <v>195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997</v>
      </c>
      <c r="B504" t="s">
        <v>617</v>
      </c>
      <c r="C504">
        <v>3</v>
      </c>
      <c r="D504">
        <v>3</v>
      </c>
      <c r="E504">
        <v>1</v>
      </c>
      <c r="F504">
        <v>3</v>
      </c>
      <c r="G504">
        <v>1</v>
      </c>
      <c r="H504">
        <v>3</v>
      </c>
      <c r="I504">
        <v>2</v>
      </c>
      <c r="J504">
        <v>2</v>
      </c>
      <c r="K504">
        <v>2</v>
      </c>
      <c r="L504">
        <v>1</v>
      </c>
      <c r="M504">
        <v>5</v>
      </c>
      <c r="N504">
        <v>6</v>
      </c>
      <c r="O504">
        <v>3</v>
      </c>
      <c r="P504">
        <v>4</v>
      </c>
      <c r="Q504">
        <v>2</v>
      </c>
      <c r="R504">
        <v>4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1005</v>
      </c>
      <c r="B505" t="s">
        <v>621</v>
      </c>
      <c r="C505">
        <v>1676</v>
      </c>
      <c r="D505">
        <v>1676</v>
      </c>
      <c r="E505">
        <v>1676</v>
      </c>
      <c r="F505">
        <v>1676</v>
      </c>
      <c r="G505">
        <v>1676</v>
      </c>
      <c r="H505">
        <v>1678</v>
      </c>
      <c r="I505">
        <v>1676</v>
      </c>
      <c r="J505">
        <v>1676</v>
      </c>
      <c r="K505">
        <v>1676</v>
      </c>
      <c r="L505">
        <v>1678</v>
      </c>
      <c r="M505">
        <v>1678</v>
      </c>
      <c r="N505">
        <v>1678</v>
      </c>
      <c r="O505">
        <v>499</v>
      </c>
      <c r="P505">
        <v>955</v>
      </c>
      <c r="Q505">
        <v>464</v>
      </c>
      <c r="R505">
        <v>144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1006</v>
      </c>
      <c r="B506" t="s">
        <v>622</v>
      </c>
      <c r="C506">
        <v>543</v>
      </c>
      <c r="D506">
        <v>543</v>
      </c>
      <c r="E506">
        <v>950</v>
      </c>
      <c r="F506">
        <v>1086</v>
      </c>
      <c r="G506">
        <v>1222</v>
      </c>
      <c r="H506">
        <v>1222</v>
      </c>
      <c r="I506">
        <v>1086</v>
      </c>
      <c r="J506">
        <v>950</v>
      </c>
      <c r="K506">
        <v>1222</v>
      </c>
      <c r="L506">
        <v>1222</v>
      </c>
      <c r="M506">
        <v>1493</v>
      </c>
      <c r="N506">
        <v>2036</v>
      </c>
      <c r="O506">
        <v>1329</v>
      </c>
      <c r="P506">
        <v>1727</v>
      </c>
      <c r="Q506">
        <v>4308</v>
      </c>
      <c r="R506">
        <v>1354</v>
      </c>
      <c r="S506">
        <v>327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1007</v>
      </c>
      <c r="B507" t="s">
        <v>623</v>
      </c>
      <c r="C507">
        <v>156</v>
      </c>
      <c r="D507">
        <v>156</v>
      </c>
      <c r="E507">
        <v>30</v>
      </c>
      <c r="F507">
        <v>-12</v>
      </c>
      <c r="G507">
        <v>-54</v>
      </c>
      <c r="H507">
        <v>-53</v>
      </c>
      <c r="I507">
        <v>-12</v>
      </c>
      <c r="J507">
        <v>30</v>
      </c>
      <c r="K507">
        <v>-54</v>
      </c>
      <c r="L507">
        <v>-53</v>
      </c>
      <c r="M507">
        <v>-136</v>
      </c>
      <c r="N507">
        <v>-304</v>
      </c>
      <c r="O507">
        <v>-830</v>
      </c>
      <c r="P507">
        <v>-772</v>
      </c>
      <c r="Q507">
        <v>-3844</v>
      </c>
      <c r="R507">
        <v>-1210</v>
      </c>
      <c r="S507">
        <v>-327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1010</v>
      </c>
      <c r="B508" t="s">
        <v>630</v>
      </c>
      <c r="C508">
        <v>52</v>
      </c>
      <c r="D508">
        <v>76</v>
      </c>
      <c r="E508">
        <v>59</v>
      </c>
      <c r="F508">
        <v>25</v>
      </c>
      <c r="G508">
        <v>60</v>
      </c>
      <c r="H508">
        <v>76</v>
      </c>
      <c r="I508">
        <v>36</v>
      </c>
      <c r="J508">
        <v>33</v>
      </c>
      <c r="K508">
        <v>40</v>
      </c>
      <c r="L508">
        <v>40</v>
      </c>
      <c r="M508">
        <v>41</v>
      </c>
      <c r="N508">
        <v>33</v>
      </c>
      <c r="O508">
        <v>55</v>
      </c>
      <c r="P508">
        <v>85</v>
      </c>
      <c r="Q508">
        <v>62</v>
      </c>
      <c r="R508">
        <v>28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1016</v>
      </c>
      <c r="B509" t="s">
        <v>631</v>
      </c>
      <c r="C509">
        <v>595</v>
      </c>
      <c r="D509">
        <v>595</v>
      </c>
      <c r="E509">
        <v>595</v>
      </c>
      <c r="F509">
        <v>595</v>
      </c>
      <c r="G509">
        <v>537</v>
      </c>
      <c r="H509">
        <v>595</v>
      </c>
      <c r="I509">
        <v>595</v>
      </c>
      <c r="J509">
        <v>595</v>
      </c>
      <c r="K509">
        <v>595</v>
      </c>
      <c r="L509">
        <v>595</v>
      </c>
      <c r="M509">
        <v>595</v>
      </c>
      <c r="N509">
        <v>595</v>
      </c>
      <c r="O509">
        <v>24</v>
      </c>
      <c r="P509">
        <v>959</v>
      </c>
      <c r="Q509">
        <v>504</v>
      </c>
      <c r="R509">
        <v>1877</v>
      </c>
      <c r="S509">
        <v>-370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1017</v>
      </c>
      <c r="B510" t="s">
        <v>631</v>
      </c>
      <c r="C510">
        <v>574</v>
      </c>
      <c r="D510">
        <v>574</v>
      </c>
      <c r="E510">
        <v>574</v>
      </c>
      <c r="F510">
        <v>574</v>
      </c>
      <c r="G510">
        <v>596</v>
      </c>
      <c r="H510">
        <v>574</v>
      </c>
      <c r="I510">
        <v>574</v>
      </c>
      <c r="J510">
        <v>574</v>
      </c>
      <c r="K510">
        <v>574</v>
      </c>
      <c r="L510">
        <v>574</v>
      </c>
      <c r="M510">
        <v>574</v>
      </c>
      <c r="N510">
        <v>574</v>
      </c>
      <c r="O510">
        <v>184</v>
      </c>
      <c r="P510">
        <v>184</v>
      </c>
      <c r="Q510">
        <v>1417</v>
      </c>
      <c r="R510">
        <v>1683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1033</v>
      </c>
      <c r="B511" t="s">
        <v>631</v>
      </c>
      <c r="C511">
        <v>558</v>
      </c>
      <c r="D511">
        <v>558</v>
      </c>
      <c r="E511">
        <v>558</v>
      </c>
      <c r="F511">
        <v>558</v>
      </c>
      <c r="G511">
        <v>555</v>
      </c>
      <c r="H511">
        <v>558</v>
      </c>
      <c r="I511">
        <v>558</v>
      </c>
      <c r="J511">
        <v>558</v>
      </c>
      <c r="K511">
        <v>558</v>
      </c>
      <c r="L511">
        <v>558</v>
      </c>
      <c r="M511">
        <v>558</v>
      </c>
      <c r="N511">
        <v>558</v>
      </c>
      <c r="O511">
        <v>131</v>
      </c>
      <c r="P511">
        <v>709</v>
      </c>
      <c r="Q511">
        <v>2575</v>
      </c>
      <c r="R511">
        <v>3691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1063</v>
      </c>
      <c r="B512" t="s">
        <v>632</v>
      </c>
      <c r="C512">
        <v>4995</v>
      </c>
      <c r="D512">
        <v>5023</v>
      </c>
      <c r="E512">
        <v>5055</v>
      </c>
      <c r="F512">
        <v>5095</v>
      </c>
      <c r="G512">
        <v>5127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5728</v>
      </c>
      <c r="P512">
        <v>4662</v>
      </c>
      <c r="Q512">
        <v>4873</v>
      </c>
      <c r="R512">
        <v>4379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1064</v>
      </c>
      <c r="B513" t="s">
        <v>633</v>
      </c>
      <c r="C513">
        <v>1591</v>
      </c>
      <c r="D513">
        <v>949</v>
      </c>
      <c r="E513">
        <v>954</v>
      </c>
      <c r="F513">
        <v>960</v>
      </c>
      <c r="G513">
        <v>966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1273</v>
      </c>
      <c r="P513">
        <v>-23</v>
      </c>
      <c r="Q513">
        <v>737</v>
      </c>
      <c r="R513">
        <v>681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1065</v>
      </c>
      <c r="B514" t="s">
        <v>634</v>
      </c>
      <c r="C514">
        <v>1870</v>
      </c>
      <c r="D514">
        <v>8</v>
      </c>
      <c r="E514">
        <v>17</v>
      </c>
      <c r="F514">
        <v>29</v>
      </c>
      <c r="G514">
        <v>38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1656</v>
      </c>
      <c r="P514">
        <v>-828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1066</v>
      </c>
      <c r="B515" t="s">
        <v>635</v>
      </c>
      <c r="C515">
        <v>434</v>
      </c>
      <c r="D515">
        <v>496</v>
      </c>
      <c r="E515">
        <v>620</v>
      </c>
      <c r="F515">
        <v>496</v>
      </c>
      <c r="G515">
        <v>496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1067</v>
      </c>
      <c r="B516" t="s">
        <v>636</v>
      </c>
      <c r="C516">
        <v>245</v>
      </c>
      <c r="D516">
        <v>280</v>
      </c>
      <c r="E516">
        <v>350</v>
      </c>
      <c r="F516">
        <v>280</v>
      </c>
      <c r="G516">
        <v>280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1068</v>
      </c>
      <c r="B517" t="s">
        <v>637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1069</v>
      </c>
      <c r="B518" t="s">
        <v>638</v>
      </c>
      <c r="C518">
        <v>679</v>
      </c>
      <c r="D518">
        <v>776</v>
      </c>
      <c r="E518">
        <v>970</v>
      </c>
      <c r="F518">
        <v>776</v>
      </c>
      <c r="G518">
        <v>776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1076</v>
      </c>
      <c r="B519" t="s">
        <v>648</v>
      </c>
      <c r="C519">
        <v>459436</v>
      </c>
      <c r="D519">
        <v>442235</v>
      </c>
      <c r="E519">
        <v>418263</v>
      </c>
      <c r="F519">
        <v>463664</v>
      </c>
      <c r="G519">
        <v>406261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331917</v>
      </c>
      <c r="P519">
        <v>233151</v>
      </c>
      <c r="Q519">
        <v>191656</v>
      </c>
      <c r="R519">
        <v>197557</v>
      </c>
      <c r="S519">
        <v>51040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1077</v>
      </c>
      <c r="B520" t="s">
        <v>648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1081</v>
      </c>
      <c r="B521" t="s">
        <v>649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1086</v>
      </c>
      <c r="B522" t="s">
        <v>650</v>
      </c>
      <c r="C522">
        <v>1054</v>
      </c>
      <c r="D522">
        <v>1051</v>
      </c>
      <c r="E522">
        <v>1423</v>
      </c>
      <c r="F522">
        <v>1292</v>
      </c>
      <c r="G522">
        <v>1302</v>
      </c>
      <c r="H522">
        <v>1356</v>
      </c>
      <c r="I522">
        <v>1226</v>
      </c>
      <c r="J522">
        <v>1223</v>
      </c>
      <c r="K522">
        <v>1333</v>
      </c>
      <c r="L522">
        <v>1151</v>
      </c>
      <c r="M522">
        <v>1286</v>
      </c>
      <c r="N522">
        <v>1383</v>
      </c>
      <c r="O522">
        <v>1055</v>
      </c>
      <c r="P522">
        <v>1049</v>
      </c>
      <c r="Q522">
        <v>1100</v>
      </c>
      <c r="R522">
        <v>951</v>
      </c>
      <c r="S522">
        <v>226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1103</v>
      </c>
      <c r="B523" t="s">
        <v>590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1115</v>
      </c>
      <c r="B524" t="s">
        <v>710</v>
      </c>
      <c r="C524">
        <v>39115</v>
      </c>
      <c r="D524">
        <v>-64774</v>
      </c>
      <c r="E524">
        <v>-21125</v>
      </c>
      <c r="F524">
        <v>55202</v>
      </c>
      <c r="G524">
        <v>-11000</v>
      </c>
      <c r="H524">
        <v>-1159</v>
      </c>
      <c r="I524">
        <v>42016</v>
      </c>
      <c r="J524">
        <v>-13623</v>
      </c>
      <c r="K524">
        <v>15829</v>
      </c>
      <c r="L524">
        <v>26842</v>
      </c>
      <c r="M524">
        <v>10583</v>
      </c>
      <c r="N524">
        <v>67685</v>
      </c>
      <c r="O524">
        <v>509</v>
      </c>
      <c r="P524">
        <v>-38474</v>
      </c>
      <c r="Q524">
        <v>-119511</v>
      </c>
      <c r="R524">
        <v>-88047</v>
      </c>
      <c r="S524">
        <v>477587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1118</v>
      </c>
      <c r="B525" t="s">
        <v>677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1119</v>
      </c>
      <c r="B526" t="s">
        <v>678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1122</v>
      </c>
      <c r="B527" t="s">
        <v>591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35">
      <c r="A528">
        <v>1132</v>
      </c>
      <c r="B528" t="s">
        <v>648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1164</v>
      </c>
      <c r="B529" t="s">
        <v>619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1165</v>
      </c>
      <c r="B530" t="s">
        <v>682</v>
      </c>
      <c r="C530">
        <v>256200</v>
      </c>
      <c r="D530">
        <v>4742595</v>
      </c>
      <c r="E530">
        <v>233576</v>
      </c>
      <c r="F530">
        <v>198144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242274</v>
      </c>
      <c r="P530">
        <v>708032</v>
      </c>
      <c r="Q530">
        <v>0</v>
      </c>
      <c r="R530">
        <v>251020</v>
      </c>
      <c r="S530">
        <v>462754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1166</v>
      </c>
      <c r="B531" t="s">
        <v>683</v>
      </c>
      <c r="C531">
        <v>93940</v>
      </c>
      <c r="D531">
        <v>91637</v>
      </c>
      <c r="E531">
        <v>723520</v>
      </c>
      <c r="F531">
        <v>142600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1764756</v>
      </c>
      <c r="P531">
        <v>2557646</v>
      </c>
      <c r="Q531">
        <v>3319941</v>
      </c>
      <c r="R531">
        <v>5557811</v>
      </c>
      <c r="S531">
        <v>1504816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1167</v>
      </c>
      <c r="B532" t="s">
        <v>684</v>
      </c>
      <c r="C532">
        <v>100772</v>
      </c>
      <c r="D532">
        <v>573855</v>
      </c>
      <c r="E532">
        <v>3028340</v>
      </c>
      <c r="F532">
        <v>1941192</v>
      </c>
      <c r="G532">
        <v>615034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171648</v>
      </c>
      <c r="P532">
        <v>307372</v>
      </c>
      <c r="Q532">
        <v>883479</v>
      </c>
      <c r="R532">
        <v>462105</v>
      </c>
      <c r="S532">
        <v>283884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1168</v>
      </c>
      <c r="B533" t="s">
        <v>685</v>
      </c>
      <c r="C533">
        <v>4265</v>
      </c>
      <c r="D533">
        <v>217868</v>
      </c>
      <c r="E533">
        <v>162840</v>
      </c>
      <c r="F533">
        <v>515151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274458</v>
      </c>
      <c r="P533">
        <v>0</v>
      </c>
      <c r="Q533">
        <v>237750</v>
      </c>
      <c r="R533">
        <v>12551</v>
      </c>
      <c r="S533">
        <v>447752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1169</v>
      </c>
      <c r="B534" t="s">
        <v>686</v>
      </c>
      <c r="C534">
        <v>11956</v>
      </c>
      <c r="D534">
        <v>259290</v>
      </c>
      <c r="E534">
        <v>293328</v>
      </c>
      <c r="F534">
        <v>402480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51405</v>
      </c>
      <c r="P534">
        <v>339664</v>
      </c>
      <c r="Q534">
        <v>1044198</v>
      </c>
      <c r="R534">
        <v>123228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35">
      <c r="A535">
        <v>1170</v>
      </c>
      <c r="B535" t="s">
        <v>687</v>
      </c>
      <c r="C535">
        <v>0</v>
      </c>
      <c r="D535">
        <v>30150</v>
      </c>
      <c r="E535">
        <v>802578</v>
      </c>
      <c r="F535">
        <v>3733776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4023</v>
      </c>
      <c r="P535">
        <v>101062</v>
      </c>
      <c r="Q535">
        <v>3746940</v>
      </c>
      <c r="R535">
        <v>10821244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1177</v>
      </c>
      <c r="B536" t="s">
        <v>707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1178</v>
      </c>
      <c r="B537" t="s">
        <v>708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1239</v>
      </c>
      <c r="B538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1247</v>
      </c>
      <c r="B539" t="s">
        <v>589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1249</v>
      </c>
      <c r="B540" t="s">
        <v>717</v>
      </c>
      <c r="C540">
        <v>1714</v>
      </c>
      <c r="D540">
        <v>1714</v>
      </c>
      <c r="E540">
        <v>2999</v>
      </c>
      <c r="F540">
        <v>3428</v>
      </c>
      <c r="G540">
        <v>3856</v>
      </c>
      <c r="H540">
        <v>3856</v>
      </c>
      <c r="I540">
        <v>3428</v>
      </c>
      <c r="J540">
        <v>2999</v>
      </c>
      <c r="K540">
        <v>3856</v>
      </c>
      <c r="L540">
        <v>3856</v>
      </c>
      <c r="M540">
        <v>4714</v>
      </c>
      <c r="N540">
        <v>6428</v>
      </c>
      <c r="O540">
        <v>2716</v>
      </c>
      <c r="P540">
        <v>3421</v>
      </c>
      <c r="Q540">
        <v>5488</v>
      </c>
      <c r="R540">
        <v>6728</v>
      </c>
      <c r="S540">
        <v>521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1294</v>
      </c>
      <c r="B541" t="s">
        <v>749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1295</v>
      </c>
      <c r="B542" t="s">
        <v>750</v>
      </c>
      <c r="C542">
        <v>16681</v>
      </c>
      <c r="D542">
        <v>16681</v>
      </c>
      <c r="E542">
        <v>16681</v>
      </c>
      <c r="F542">
        <v>16681</v>
      </c>
      <c r="G542">
        <v>16681</v>
      </c>
      <c r="H542">
        <v>16702</v>
      </c>
      <c r="I542">
        <v>16681</v>
      </c>
      <c r="J542">
        <v>16681</v>
      </c>
      <c r="K542">
        <v>16681</v>
      </c>
      <c r="L542">
        <v>16702</v>
      </c>
      <c r="M542">
        <v>16702</v>
      </c>
      <c r="N542">
        <v>16702</v>
      </c>
      <c r="O542">
        <v>4348</v>
      </c>
      <c r="P542">
        <v>6864</v>
      </c>
      <c r="Q542">
        <v>4767</v>
      </c>
      <c r="R542">
        <v>7294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1296</v>
      </c>
      <c r="B543" t="s">
        <v>751</v>
      </c>
      <c r="C543">
        <v>4026</v>
      </c>
      <c r="D543">
        <v>3584</v>
      </c>
      <c r="E543">
        <v>5276</v>
      </c>
      <c r="F543">
        <v>6857</v>
      </c>
      <c r="G543">
        <v>8174</v>
      </c>
      <c r="H543">
        <v>9058</v>
      </c>
      <c r="I543">
        <v>9689</v>
      </c>
      <c r="J543">
        <v>7962</v>
      </c>
      <c r="K543">
        <v>8616</v>
      </c>
      <c r="L543">
        <v>12972</v>
      </c>
      <c r="M543">
        <v>13315</v>
      </c>
      <c r="N543">
        <v>11117</v>
      </c>
      <c r="O543">
        <v>11371</v>
      </c>
      <c r="P543">
        <v>6950</v>
      </c>
      <c r="Q543">
        <v>12496</v>
      </c>
      <c r="R543">
        <v>12556</v>
      </c>
      <c r="S543">
        <v>848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1297</v>
      </c>
      <c r="B544" t="s">
        <v>773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1298</v>
      </c>
      <c r="B545" t="s">
        <v>752</v>
      </c>
      <c r="C545">
        <v>38686</v>
      </c>
      <c r="D545">
        <v>-65203</v>
      </c>
      <c r="E545">
        <v>-21554</v>
      </c>
      <c r="F545">
        <v>54773</v>
      </c>
      <c r="G545">
        <v>-11429</v>
      </c>
      <c r="H545">
        <v>-1588</v>
      </c>
      <c r="I545">
        <v>41587</v>
      </c>
      <c r="J545">
        <v>-14052</v>
      </c>
      <c r="K545">
        <v>15400</v>
      </c>
      <c r="L545">
        <v>26413</v>
      </c>
      <c r="M545">
        <v>10154</v>
      </c>
      <c r="N545">
        <v>65209</v>
      </c>
      <c r="O545">
        <v>509</v>
      </c>
      <c r="P545">
        <v>-38474</v>
      </c>
      <c r="Q545">
        <v>-119511</v>
      </c>
      <c r="R545">
        <v>-88047</v>
      </c>
      <c r="S545">
        <v>477587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1299</v>
      </c>
      <c r="B546" t="s">
        <v>753</v>
      </c>
      <c r="C546">
        <v>10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1301</v>
      </c>
      <c r="B547" t="s">
        <v>755</v>
      </c>
      <c r="C547">
        <v>1550</v>
      </c>
      <c r="D547">
        <v>1550</v>
      </c>
      <c r="E547">
        <v>1550</v>
      </c>
      <c r="F547">
        <v>1550</v>
      </c>
      <c r="G547">
        <v>1550</v>
      </c>
      <c r="H547">
        <v>1550</v>
      </c>
      <c r="I547">
        <v>1550</v>
      </c>
      <c r="J547">
        <v>1550</v>
      </c>
      <c r="K547">
        <v>1550</v>
      </c>
      <c r="L547">
        <v>1550</v>
      </c>
      <c r="M547">
        <v>1550</v>
      </c>
      <c r="N547">
        <v>1550</v>
      </c>
      <c r="O547">
        <v>669</v>
      </c>
      <c r="P547">
        <v>827</v>
      </c>
      <c r="Q547">
        <v>703</v>
      </c>
      <c r="R547">
        <v>132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1323</v>
      </c>
      <c r="B548" t="s">
        <v>755</v>
      </c>
      <c r="C548">
        <v>1750</v>
      </c>
      <c r="D548">
        <v>1750</v>
      </c>
      <c r="E548">
        <v>1750</v>
      </c>
      <c r="F548">
        <v>1750</v>
      </c>
      <c r="G548">
        <v>1750</v>
      </c>
      <c r="H548">
        <v>1750</v>
      </c>
      <c r="I548">
        <v>1750</v>
      </c>
      <c r="J548">
        <v>1750</v>
      </c>
      <c r="K548">
        <v>1750</v>
      </c>
      <c r="L548">
        <v>1750</v>
      </c>
      <c r="M548">
        <v>1750</v>
      </c>
      <c r="N548">
        <v>1750</v>
      </c>
      <c r="O548">
        <v>1216</v>
      </c>
      <c r="P548">
        <v>1025</v>
      </c>
      <c r="Q548">
        <v>1233</v>
      </c>
      <c r="R548">
        <v>1510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1324</v>
      </c>
      <c r="B549" t="s">
        <v>755</v>
      </c>
      <c r="C549">
        <v>1750</v>
      </c>
      <c r="D549">
        <v>1750</v>
      </c>
      <c r="E549">
        <v>1750</v>
      </c>
      <c r="F549">
        <v>1750</v>
      </c>
      <c r="G549">
        <v>1750</v>
      </c>
      <c r="H549">
        <v>1750</v>
      </c>
      <c r="I549">
        <v>1750</v>
      </c>
      <c r="J549">
        <v>1750</v>
      </c>
      <c r="K549">
        <v>1750</v>
      </c>
      <c r="L549">
        <v>1750</v>
      </c>
      <c r="M549">
        <v>1750</v>
      </c>
      <c r="N549">
        <v>1750</v>
      </c>
      <c r="O549">
        <v>0</v>
      </c>
      <c r="P549">
        <v>553</v>
      </c>
      <c r="Q549">
        <v>0</v>
      </c>
      <c r="R549">
        <v>2487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1366</v>
      </c>
      <c r="B550" t="s">
        <v>760</v>
      </c>
      <c r="C550">
        <v>8</v>
      </c>
      <c r="D550">
        <v>8</v>
      </c>
      <c r="E550">
        <v>8</v>
      </c>
      <c r="F550">
        <v>8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8</v>
      </c>
      <c r="P550">
        <v>8</v>
      </c>
      <c r="Q550">
        <v>8</v>
      </c>
      <c r="R550">
        <v>8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1367</v>
      </c>
      <c r="B551" t="s">
        <v>761</v>
      </c>
      <c r="C551">
        <v>8</v>
      </c>
      <c r="D551">
        <v>8</v>
      </c>
      <c r="E551">
        <v>8</v>
      </c>
      <c r="F551">
        <v>8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8</v>
      </c>
      <c r="P551">
        <v>8</v>
      </c>
      <c r="Q551">
        <v>8</v>
      </c>
      <c r="R551">
        <v>8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1368</v>
      </c>
      <c r="B552" t="s">
        <v>762</v>
      </c>
      <c r="C552">
        <v>8</v>
      </c>
      <c r="D552">
        <v>8</v>
      </c>
      <c r="E552">
        <v>8</v>
      </c>
      <c r="F552">
        <v>8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8</v>
      </c>
      <c r="P552">
        <v>7</v>
      </c>
      <c r="Q552">
        <v>8</v>
      </c>
      <c r="R552">
        <v>8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1369</v>
      </c>
      <c r="B553" t="s">
        <v>763</v>
      </c>
      <c r="C553">
        <v>8</v>
      </c>
      <c r="D553">
        <v>8</v>
      </c>
      <c r="E553">
        <v>8</v>
      </c>
      <c r="F553">
        <v>8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2</v>
      </c>
      <c r="P553">
        <v>0</v>
      </c>
      <c r="Q553">
        <v>8</v>
      </c>
      <c r="R553">
        <v>8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1370</v>
      </c>
      <c r="B554" t="s">
        <v>764</v>
      </c>
      <c r="C554">
        <v>8</v>
      </c>
      <c r="D554">
        <v>8</v>
      </c>
      <c r="E554">
        <v>8</v>
      </c>
      <c r="F554">
        <v>8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8</v>
      </c>
      <c r="P554">
        <v>8</v>
      </c>
      <c r="Q554">
        <v>8</v>
      </c>
      <c r="R554">
        <v>8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1371</v>
      </c>
      <c r="B555" t="s">
        <v>765</v>
      </c>
      <c r="C555">
        <v>8</v>
      </c>
      <c r="D555">
        <v>8</v>
      </c>
      <c r="E555">
        <v>8</v>
      </c>
      <c r="F555">
        <v>8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</v>
      </c>
      <c r="P555">
        <v>8</v>
      </c>
      <c r="Q555">
        <v>8</v>
      </c>
      <c r="R555">
        <v>8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1380</v>
      </c>
      <c r="B556" t="s">
        <v>774</v>
      </c>
      <c r="C556">
        <v>7607</v>
      </c>
      <c r="D556">
        <v>24452</v>
      </c>
      <c r="E556">
        <v>19904</v>
      </c>
      <c r="F556">
        <v>15201</v>
      </c>
      <c r="G556">
        <v>19732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6917</v>
      </c>
      <c r="P556">
        <v>7902</v>
      </c>
      <c r="Q556">
        <v>11986</v>
      </c>
      <c r="R556">
        <v>5155</v>
      </c>
      <c r="S556">
        <v>1979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1381</v>
      </c>
      <c r="B557" t="s">
        <v>775</v>
      </c>
      <c r="C557">
        <v>1119</v>
      </c>
      <c r="D557">
        <v>2696</v>
      </c>
      <c r="E557">
        <v>3138</v>
      </c>
      <c r="F557">
        <v>2099</v>
      </c>
      <c r="G557">
        <v>2605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6089</v>
      </c>
      <c r="P557">
        <v>5876</v>
      </c>
      <c r="Q557">
        <v>6404</v>
      </c>
      <c r="R557">
        <v>6453</v>
      </c>
      <c r="S557">
        <v>1384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1382</v>
      </c>
      <c r="B558" t="s">
        <v>776</v>
      </c>
      <c r="C558">
        <v>8777</v>
      </c>
      <c r="D558">
        <v>25559</v>
      </c>
      <c r="E558">
        <v>27218</v>
      </c>
      <c r="F558">
        <v>20118</v>
      </c>
      <c r="G558">
        <v>25383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13227</v>
      </c>
      <c r="P558">
        <v>17649</v>
      </c>
      <c r="Q558">
        <v>14048</v>
      </c>
      <c r="R558">
        <v>12212</v>
      </c>
      <c r="S558">
        <v>1280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1383</v>
      </c>
      <c r="B559" t="s">
        <v>777</v>
      </c>
      <c r="C559">
        <v>1080</v>
      </c>
      <c r="D559">
        <v>2890</v>
      </c>
      <c r="E559">
        <v>2793</v>
      </c>
      <c r="F559">
        <v>2406</v>
      </c>
      <c r="G559">
        <v>2672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1937</v>
      </c>
      <c r="P559">
        <v>875</v>
      </c>
      <c r="Q559">
        <v>1316</v>
      </c>
      <c r="R559">
        <v>861</v>
      </c>
      <c r="S559">
        <v>2204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1384</v>
      </c>
      <c r="B560" t="s">
        <v>778</v>
      </c>
      <c r="C560">
        <v>1552</v>
      </c>
      <c r="D560">
        <v>3571</v>
      </c>
      <c r="E560">
        <v>3528</v>
      </c>
      <c r="F560">
        <v>2907</v>
      </c>
      <c r="G560">
        <v>3312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2042</v>
      </c>
      <c r="P560">
        <v>3496</v>
      </c>
      <c r="Q560">
        <v>2544</v>
      </c>
      <c r="R560">
        <v>2259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1385</v>
      </c>
      <c r="B561" t="s">
        <v>779</v>
      </c>
      <c r="C561">
        <v>1545</v>
      </c>
      <c r="D561">
        <v>3173</v>
      </c>
      <c r="E561">
        <v>3734</v>
      </c>
      <c r="F561">
        <v>4956</v>
      </c>
      <c r="G561">
        <v>3142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4116</v>
      </c>
      <c r="P561">
        <v>3485</v>
      </c>
      <c r="Q561">
        <v>7316</v>
      </c>
      <c r="R561">
        <v>12621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1390</v>
      </c>
      <c r="B562" t="s">
        <v>784</v>
      </c>
      <c r="C562">
        <v>160</v>
      </c>
      <c r="D562">
        <v>160</v>
      </c>
      <c r="E562">
        <v>160</v>
      </c>
      <c r="F562">
        <v>160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50</v>
      </c>
      <c r="P562">
        <v>31</v>
      </c>
      <c r="Q562">
        <v>26</v>
      </c>
      <c r="R562">
        <v>34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1391</v>
      </c>
      <c r="B563" t="s">
        <v>785</v>
      </c>
      <c r="C563">
        <v>9</v>
      </c>
      <c r="D563">
        <v>9</v>
      </c>
      <c r="E563">
        <v>9</v>
      </c>
      <c r="F563">
        <v>9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3</v>
      </c>
      <c r="P563">
        <v>5</v>
      </c>
      <c r="Q563">
        <v>5</v>
      </c>
      <c r="R563">
        <v>5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1392</v>
      </c>
      <c r="B564" t="s">
        <v>786</v>
      </c>
      <c r="C564">
        <v>45</v>
      </c>
      <c r="D564">
        <v>45</v>
      </c>
      <c r="E564">
        <v>45</v>
      </c>
      <c r="F564">
        <v>45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47</v>
      </c>
      <c r="P564">
        <v>17</v>
      </c>
      <c r="Q564">
        <v>14</v>
      </c>
      <c r="R564">
        <v>12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1455</v>
      </c>
      <c r="B565" t="s">
        <v>799</v>
      </c>
      <c r="C565">
        <v>264</v>
      </c>
      <c r="D565">
        <v>264</v>
      </c>
      <c r="E565">
        <v>264</v>
      </c>
      <c r="F565">
        <v>264</v>
      </c>
      <c r="G565">
        <v>264</v>
      </c>
      <c r="H565">
        <v>264</v>
      </c>
      <c r="I565">
        <v>264</v>
      </c>
      <c r="J565">
        <v>264</v>
      </c>
      <c r="K565">
        <v>264</v>
      </c>
      <c r="L565">
        <v>264</v>
      </c>
      <c r="M565">
        <v>264</v>
      </c>
      <c r="N565">
        <v>264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1456</v>
      </c>
      <c r="B566" t="s">
        <v>800</v>
      </c>
      <c r="C566">
        <v>132</v>
      </c>
      <c r="D566">
        <v>99</v>
      </c>
      <c r="E566">
        <v>99</v>
      </c>
      <c r="F566">
        <v>297</v>
      </c>
      <c r="G566">
        <v>231</v>
      </c>
      <c r="H566">
        <v>297</v>
      </c>
      <c r="I566">
        <v>264</v>
      </c>
      <c r="J566">
        <v>330</v>
      </c>
      <c r="K566">
        <v>264</v>
      </c>
      <c r="L566">
        <v>528</v>
      </c>
      <c r="M566">
        <v>561</v>
      </c>
      <c r="N566">
        <v>198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1457</v>
      </c>
      <c r="B567" t="s">
        <v>801</v>
      </c>
      <c r="C567">
        <v>132</v>
      </c>
      <c r="D567">
        <v>165</v>
      </c>
      <c r="E567">
        <v>165</v>
      </c>
      <c r="F567">
        <v>-33</v>
      </c>
      <c r="G567">
        <v>33</v>
      </c>
      <c r="H567">
        <v>-33</v>
      </c>
      <c r="I567">
        <v>0</v>
      </c>
      <c r="J567">
        <v>-66</v>
      </c>
      <c r="K567">
        <v>0</v>
      </c>
      <c r="L567">
        <v>-264</v>
      </c>
      <c r="M567">
        <v>-297</v>
      </c>
      <c r="N567">
        <v>66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1458</v>
      </c>
      <c r="B568" t="s">
        <v>802</v>
      </c>
      <c r="C568">
        <v>2234</v>
      </c>
      <c r="D568">
        <v>2366</v>
      </c>
      <c r="E568">
        <v>2538</v>
      </c>
      <c r="F568">
        <v>2704</v>
      </c>
      <c r="G568">
        <v>2670</v>
      </c>
      <c r="H568">
        <v>2721</v>
      </c>
      <c r="I568">
        <v>2687</v>
      </c>
      <c r="J568">
        <v>2688</v>
      </c>
      <c r="K568">
        <v>2622</v>
      </c>
      <c r="L568">
        <v>2623</v>
      </c>
      <c r="M568">
        <v>2439</v>
      </c>
      <c r="N568">
        <v>2150</v>
      </c>
      <c r="O568">
        <v>4877</v>
      </c>
      <c r="P568">
        <v>2241</v>
      </c>
      <c r="Q568">
        <v>2241</v>
      </c>
      <c r="R568">
        <v>2241</v>
      </c>
      <c r="S568">
        <v>2241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1459</v>
      </c>
      <c r="B569" t="s">
        <v>803</v>
      </c>
      <c r="C569">
        <v>70</v>
      </c>
      <c r="D569">
        <v>70</v>
      </c>
      <c r="E569">
        <v>70</v>
      </c>
      <c r="F569">
        <v>70</v>
      </c>
      <c r="G569">
        <v>70</v>
      </c>
      <c r="H569">
        <v>70</v>
      </c>
      <c r="I569">
        <v>70</v>
      </c>
      <c r="J569">
        <v>70</v>
      </c>
      <c r="K569">
        <v>70</v>
      </c>
      <c r="L569">
        <v>70</v>
      </c>
      <c r="M569">
        <v>70</v>
      </c>
      <c r="N569">
        <v>70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1460</v>
      </c>
      <c r="B570" t="s">
        <v>804</v>
      </c>
      <c r="C570">
        <v>29</v>
      </c>
      <c r="D570">
        <v>29</v>
      </c>
      <c r="E570">
        <v>29</v>
      </c>
      <c r="F570">
        <v>29</v>
      </c>
      <c r="G570">
        <v>29</v>
      </c>
      <c r="H570">
        <v>29</v>
      </c>
      <c r="I570">
        <v>29</v>
      </c>
      <c r="J570">
        <v>29</v>
      </c>
      <c r="K570">
        <v>29</v>
      </c>
      <c r="L570">
        <v>29</v>
      </c>
      <c r="M570">
        <v>29</v>
      </c>
      <c r="N570">
        <v>29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1461</v>
      </c>
      <c r="B571" t="s">
        <v>805</v>
      </c>
      <c r="C571">
        <v>108</v>
      </c>
      <c r="D571">
        <v>108</v>
      </c>
      <c r="E571">
        <v>108</v>
      </c>
      <c r="F571">
        <v>108</v>
      </c>
      <c r="G571">
        <v>108</v>
      </c>
      <c r="H571">
        <v>108</v>
      </c>
      <c r="I571">
        <v>108</v>
      </c>
      <c r="J571">
        <v>108</v>
      </c>
      <c r="K571">
        <v>108</v>
      </c>
      <c r="L571">
        <v>108</v>
      </c>
      <c r="M571">
        <v>108</v>
      </c>
      <c r="N571">
        <v>108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1462</v>
      </c>
      <c r="B572" t="s">
        <v>806</v>
      </c>
      <c r="C572">
        <v>29</v>
      </c>
      <c r="D572">
        <v>29</v>
      </c>
      <c r="E572">
        <v>29</v>
      </c>
      <c r="F572">
        <v>29</v>
      </c>
      <c r="G572">
        <v>29</v>
      </c>
      <c r="H572">
        <v>29</v>
      </c>
      <c r="I572">
        <v>29</v>
      </c>
      <c r="J572">
        <v>29</v>
      </c>
      <c r="K572">
        <v>29</v>
      </c>
      <c r="L572">
        <v>29</v>
      </c>
      <c r="M572">
        <v>29</v>
      </c>
      <c r="N572">
        <v>29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1463</v>
      </c>
      <c r="B573" t="s">
        <v>807</v>
      </c>
      <c r="C573">
        <v>48</v>
      </c>
      <c r="D573">
        <v>48</v>
      </c>
      <c r="E573">
        <v>48</v>
      </c>
      <c r="F573">
        <v>48</v>
      </c>
      <c r="G573">
        <v>48</v>
      </c>
      <c r="H573">
        <v>48</v>
      </c>
      <c r="I573">
        <v>48</v>
      </c>
      <c r="J573">
        <v>48</v>
      </c>
      <c r="K573">
        <v>48</v>
      </c>
      <c r="L573">
        <v>48</v>
      </c>
      <c r="M573">
        <v>48</v>
      </c>
      <c r="N573">
        <v>48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1464</v>
      </c>
      <c r="B574" t="s">
        <v>808</v>
      </c>
      <c r="C574">
        <v>35</v>
      </c>
      <c r="D574">
        <v>35</v>
      </c>
      <c r="E574">
        <v>35</v>
      </c>
      <c r="F574">
        <v>35</v>
      </c>
      <c r="G574">
        <v>35</v>
      </c>
      <c r="H574">
        <v>35</v>
      </c>
      <c r="I574">
        <v>35</v>
      </c>
      <c r="J574">
        <v>35</v>
      </c>
      <c r="K574">
        <v>35</v>
      </c>
      <c r="L574">
        <v>35</v>
      </c>
      <c r="M574">
        <v>35</v>
      </c>
      <c r="N574">
        <v>35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1465</v>
      </c>
      <c r="B575" t="s">
        <v>809</v>
      </c>
      <c r="C575">
        <v>28</v>
      </c>
      <c r="D575">
        <v>21</v>
      </c>
      <c r="E575">
        <v>21</v>
      </c>
      <c r="F575">
        <v>62</v>
      </c>
      <c r="G575">
        <v>48</v>
      </c>
      <c r="H575">
        <v>62</v>
      </c>
      <c r="I575">
        <v>55</v>
      </c>
      <c r="J575">
        <v>69</v>
      </c>
      <c r="K575">
        <v>55</v>
      </c>
      <c r="L575">
        <v>110</v>
      </c>
      <c r="M575">
        <v>117</v>
      </c>
      <c r="N575">
        <v>41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1466</v>
      </c>
      <c r="B576" t="s">
        <v>810</v>
      </c>
      <c r="C576">
        <v>10</v>
      </c>
      <c r="D576">
        <v>8</v>
      </c>
      <c r="E576">
        <v>8</v>
      </c>
      <c r="F576">
        <v>23</v>
      </c>
      <c r="G576">
        <v>18</v>
      </c>
      <c r="H576">
        <v>23</v>
      </c>
      <c r="I576">
        <v>20</v>
      </c>
      <c r="J576">
        <v>25</v>
      </c>
      <c r="K576">
        <v>20</v>
      </c>
      <c r="L576">
        <v>40</v>
      </c>
      <c r="M576">
        <v>43</v>
      </c>
      <c r="N576">
        <v>15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1467</v>
      </c>
      <c r="B577" t="s">
        <v>811</v>
      </c>
      <c r="C577">
        <v>43</v>
      </c>
      <c r="D577">
        <v>32</v>
      </c>
      <c r="E577">
        <v>32</v>
      </c>
      <c r="F577">
        <v>96</v>
      </c>
      <c r="G577">
        <v>75</v>
      </c>
      <c r="H577">
        <v>96</v>
      </c>
      <c r="I577">
        <v>85</v>
      </c>
      <c r="J577">
        <v>107</v>
      </c>
      <c r="K577">
        <v>85</v>
      </c>
      <c r="L577">
        <v>171</v>
      </c>
      <c r="M577">
        <v>181</v>
      </c>
      <c r="N577">
        <v>64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1468</v>
      </c>
      <c r="B578" t="s">
        <v>812</v>
      </c>
      <c r="C578">
        <v>10</v>
      </c>
      <c r="D578">
        <v>8</v>
      </c>
      <c r="E578">
        <v>8</v>
      </c>
      <c r="F578">
        <v>23</v>
      </c>
      <c r="G578">
        <v>18</v>
      </c>
      <c r="H578">
        <v>23</v>
      </c>
      <c r="I578">
        <v>20</v>
      </c>
      <c r="J578">
        <v>25</v>
      </c>
      <c r="K578">
        <v>20</v>
      </c>
      <c r="L578">
        <v>40</v>
      </c>
      <c r="M578">
        <v>43</v>
      </c>
      <c r="N578">
        <v>15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1469</v>
      </c>
      <c r="B579" t="s">
        <v>813</v>
      </c>
      <c r="C579">
        <v>21</v>
      </c>
      <c r="D579">
        <v>16</v>
      </c>
      <c r="E579">
        <v>16</v>
      </c>
      <c r="F579">
        <v>48</v>
      </c>
      <c r="G579">
        <v>37</v>
      </c>
      <c r="H579">
        <v>48</v>
      </c>
      <c r="I579">
        <v>43</v>
      </c>
      <c r="J579">
        <v>53</v>
      </c>
      <c r="K579">
        <v>43</v>
      </c>
      <c r="L579">
        <v>85</v>
      </c>
      <c r="M579">
        <v>91</v>
      </c>
      <c r="N579">
        <v>32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1470</v>
      </c>
      <c r="B580" t="s">
        <v>814</v>
      </c>
      <c r="C580">
        <v>14</v>
      </c>
      <c r="D580">
        <v>10</v>
      </c>
      <c r="E580">
        <v>10</v>
      </c>
      <c r="F580">
        <v>31</v>
      </c>
      <c r="G580">
        <v>24</v>
      </c>
      <c r="H580">
        <v>31</v>
      </c>
      <c r="I580">
        <v>28</v>
      </c>
      <c r="J580">
        <v>35</v>
      </c>
      <c r="K580">
        <v>28</v>
      </c>
      <c r="L580">
        <v>55</v>
      </c>
      <c r="M580">
        <v>59</v>
      </c>
      <c r="N580">
        <v>21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1471</v>
      </c>
      <c r="B581" t="s">
        <v>815</v>
      </c>
      <c r="C581">
        <v>42</v>
      </c>
      <c r="D581">
        <v>49</v>
      </c>
      <c r="E581">
        <v>49</v>
      </c>
      <c r="F581">
        <v>8</v>
      </c>
      <c r="G581">
        <v>22</v>
      </c>
      <c r="H581">
        <v>8</v>
      </c>
      <c r="I581">
        <v>15</v>
      </c>
      <c r="J581">
        <v>1</v>
      </c>
      <c r="K581">
        <v>15</v>
      </c>
      <c r="L581">
        <v>-40</v>
      </c>
      <c r="M581">
        <v>-47</v>
      </c>
      <c r="N581">
        <v>29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1472</v>
      </c>
      <c r="B582" t="s">
        <v>816</v>
      </c>
      <c r="C582">
        <v>19</v>
      </c>
      <c r="D582">
        <v>21</v>
      </c>
      <c r="E582">
        <v>21</v>
      </c>
      <c r="F582">
        <v>6</v>
      </c>
      <c r="G582">
        <v>11</v>
      </c>
      <c r="H582">
        <v>6</v>
      </c>
      <c r="I582">
        <v>9</v>
      </c>
      <c r="J582">
        <v>4</v>
      </c>
      <c r="K582">
        <v>9</v>
      </c>
      <c r="L582">
        <v>-11</v>
      </c>
      <c r="M582">
        <v>-14</v>
      </c>
      <c r="N582">
        <v>14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1473</v>
      </c>
      <c r="B583" t="s">
        <v>817</v>
      </c>
      <c r="C583">
        <v>65</v>
      </c>
      <c r="D583">
        <v>76</v>
      </c>
      <c r="E583">
        <v>76</v>
      </c>
      <c r="F583">
        <v>12</v>
      </c>
      <c r="G583">
        <v>33</v>
      </c>
      <c r="H583">
        <v>12</v>
      </c>
      <c r="I583">
        <v>23</v>
      </c>
      <c r="J583">
        <v>1</v>
      </c>
      <c r="K583">
        <v>23</v>
      </c>
      <c r="L583">
        <v>-63</v>
      </c>
      <c r="M583">
        <v>-73</v>
      </c>
      <c r="N583">
        <v>44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1474</v>
      </c>
      <c r="B584" t="s">
        <v>818</v>
      </c>
      <c r="C584">
        <v>19</v>
      </c>
      <c r="D584">
        <v>21</v>
      </c>
      <c r="E584">
        <v>21</v>
      </c>
      <c r="F584">
        <v>6</v>
      </c>
      <c r="G584">
        <v>11</v>
      </c>
      <c r="H584">
        <v>6</v>
      </c>
      <c r="I584">
        <v>9</v>
      </c>
      <c r="J584">
        <v>4</v>
      </c>
      <c r="K584">
        <v>9</v>
      </c>
      <c r="L584">
        <v>-11</v>
      </c>
      <c r="M584">
        <v>-14</v>
      </c>
      <c r="N584">
        <v>14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1475</v>
      </c>
      <c r="B585" t="s">
        <v>819</v>
      </c>
      <c r="C585">
        <v>27</v>
      </c>
      <c r="D585">
        <v>32</v>
      </c>
      <c r="E585">
        <v>32</v>
      </c>
      <c r="F585">
        <v>0</v>
      </c>
      <c r="G585">
        <v>11</v>
      </c>
      <c r="H585">
        <v>0</v>
      </c>
      <c r="I585">
        <v>5</v>
      </c>
      <c r="J585">
        <v>-5</v>
      </c>
      <c r="K585">
        <v>5</v>
      </c>
      <c r="L585">
        <v>-37</v>
      </c>
      <c r="M585">
        <v>-43</v>
      </c>
      <c r="N585">
        <v>16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1476</v>
      </c>
      <c r="B586" t="s">
        <v>820</v>
      </c>
      <c r="C586">
        <v>21</v>
      </c>
      <c r="D586">
        <v>25</v>
      </c>
      <c r="E586">
        <v>25</v>
      </c>
      <c r="F586">
        <v>4</v>
      </c>
      <c r="G586">
        <v>11</v>
      </c>
      <c r="H586">
        <v>4</v>
      </c>
      <c r="I586">
        <v>7</v>
      </c>
      <c r="J586">
        <v>0</v>
      </c>
      <c r="K586">
        <v>7</v>
      </c>
      <c r="L586">
        <v>-20</v>
      </c>
      <c r="M586">
        <v>-24</v>
      </c>
      <c r="N586">
        <v>14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1477</v>
      </c>
      <c r="B587" t="s">
        <v>821</v>
      </c>
      <c r="C587">
        <v>2234</v>
      </c>
      <c r="D587">
        <v>2263</v>
      </c>
      <c r="E587">
        <v>2306</v>
      </c>
      <c r="F587">
        <v>2343</v>
      </c>
      <c r="G587">
        <v>2335</v>
      </c>
      <c r="H587">
        <v>2361</v>
      </c>
      <c r="I587">
        <v>2353</v>
      </c>
      <c r="J587">
        <v>2353</v>
      </c>
      <c r="K587">
        <v>2339</v>
      </c>
      <c r="L587">
        <v>2339</v>
      </c>
      <c r="M587">
        <v>2362</v>
      </c>
      <c r="N587">
        <v>2305</v>
      </c>
      <c r="O587">
        <v>2234</v>
      </c>
      <c r="P587">
        <v>2241</v>
      </c>
      <c r="Q587">
        <v>2241</v>
      </c>
      <c r="R587">
        <v>2241</v>
      </c>
      <c r="S587">
        <v>2241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1478</v>
      </c>
      <c r="B588" t="s">
        <v>822</v>
      </c>
      <c r="C588">
        <v>0</v>
      </c>
      <c r="D588">
        <v>13</v>
      </c>
      <c r="E588">
        <v>29</v>
      </c>
      <c r="F588">
        <v>45</v>
      </c>
      <c r="G588">
        <v>45</v>
      </c>
      <c r="H588">
        <v>50</v>
      </c>
      <c r="I588">
        <v>50</v>
      </c>
      <c r="J588">
        <v>53</v>
      </c>
      <c r="K588">
        <v>50</v>
      </c>
      <c r="L588">
        <v>53</v>
      </c>
      <c r="M588">
        <v>34</v>
      </c>
      <c r="N588">
        <v>13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1479</v>
      </c>
      <c r="B589" t="s">
        <v>823</v>
      </c>
      <c r="C589">
        <v>0</v>
      </c>
      <c r="D589">
        <v>45</v>
      </c>
      <c r="E589">
        <v>101</v>
      </c>
      <c r="F589">
        <v>157</v>
      </c>
      <c r="G589">
        <v>146</v>
      </c>
      <c r="H589">
        <v>157</v>
      </c>
      <c r="I589">
        <v>146</v>
      </c>
      <c r="J589">
        <v>146</v>
      </c>
      <c r="K589">
        <v>124</v>
      </c>
      <c r="L589">
        <v>124</v>
      </c>
      <c r="M589">
        <v>34</v>
      </c>
      <c r="N589">
        <v>-67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1480</v>
      </c>
      <c r="B590" t="s">
        <v>824</v>
      </c>
      <c r="C590">
        <v>0</v>
      </c>
      <c r="D590">
        <v>13</v>
      </c>
      <c r="E590">
        <v>29</v>
      </c>
      <c r="F590">
        <v>45</v>
      </c>
      <c r="G590">
        <v>45</v>
      </c>
      <c r="H590">
        <v>50</v>
      </c>
      <c r="I590">
        <v>50</v>
      </c>
      <c r="J590">
        <v>53</v>
      </c>
      <c r="K590">
        <v>50</v>
      </c>
      <c r="L590">
        <v>53</v>
      </c>
      <c r="M590">
        <v>34</v>
      </c>
      <c r="N590">
        <v>13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1481</v>
      </c>
      <c r="B591" t="s">
        <v>825</v>
      </c>
      <c r="C591">
        <v>0</v>
      </c>
      <c r="D591">
        <v>17</v>
      </c>
      <c r="E591">
        <v>40</v>
      </c>
      <c r="F591">
        <v>63</v>
      </c>
      <c r="G591">
        <v>52</v>
      </c>
      <c r="H591">
        <v>52</v>
      </c>
      <c r="I591">
        <v>41</v>
      </c>
      <c r="J591">
        <v>36</v>
      </c>
      <c r="K591">
        <v>19</v>
      </c>
      <c r="L591">
        <v>14</v>
      </c>
      <c r="M591">
        <v>-36</v>
      </c>
      <c r="N591">
        <v>-92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1482</v>
      </c>
      <c r="B592" t="s">
        <v>826</v>
      </c>
      <c r="C592">
        <v>0</v>
      </c>
      <c r="D592">
        <v>15</v>
      </c>
      <c r="E592">
        <v>33</v>
      </c>
      <c r="F592">
        <v>51</v>
      </c>
      <c r="G592">
        <v>47</v>
      </c>
      <c r="H592">
        <v>51</v>
      </c>
      <c r="I592">
        <v>47</v>
      </c>
      <c r="J592">
        <v>47</v>
      </c>
      <c r="K592">
        <v>40</v>
      </c>
      <c r="L592">
        <v>40</v>
      </c>
      <c r="M592">
        <v>11</v>
      </c>
      <c r="N592">
        <v>-22</v>
      </c>
      <c r="O592">
        <v>2644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1483</v>
      </c>
      <c r="B593" t="s">
        <v>827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1484</v>
      </c>
      <c r="B594" t="s">
        <v>828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1485</v>
      </c>
      <c r="B595" t="s">
        <v>829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1486</v>
      </c>
      <c r="B596" t="s">
        <v>830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1487</v>
      </c>
      <c r="B597" t="s">
        <v>831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1488</v>
      </c>
      <c r="B598" t="s">
        <v>832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1489</v>
      </c>
      <c r="B599" t="s">
        <v>833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1490</v>
      </c>
      <c r="B600" t="s">
        <v>834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1491</v>
      </c>
      <c r="B601" t="s">
        <v>835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1492</v>
      </c>
      <c r="B602" t="s">
        <v>836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1493</v>
      </c>
      <c r="B603" t="s">
        <v>837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1494</v>
      </c>
      <c r="B604" t="s">
        <v>838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1495</v>
      </c>
      <c r="B605" t="s">
        <v>839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1496</v>
      </c>
      <c r="B606" t="s">
        <v>840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1497</v>
      </c>
      <c r="B607" t="s">
        <v>841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1498</v>
      </c>
      <c r="B608" t="s">
        <v>842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1499</v>
      </c>
      <c r="B609" t="s">
        <v>843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1500</v>
      </c>
      <c r="B610" t="s">
        <v>844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1501</v>
      </c>
      <c r="B611" t="s">
        <v>845</v>
      </c>
      <c r="C611">
        <v>230819</v>
      </c>
      <c r="D611">
        <v>294870</v>
      </c>
      <c r="E611">
        <v>302991</v>
      </c>
      <c r="F611">
        <v>314280</v>
      </c>
      <c r="G611">
        <v>325243</v>
      </c>
      <c r="H611">
        <v>308383</v>
      </c>
      <c r="I611">
        <v>316745</v>
      </c>
      <c r="J611">
        <v>327843</v>
      </c>
      <c r="K611">
        <v>335165</v>
      </c>
      <c r="L611">
        <v>348746</v>
      </c>
      <c r="M611">
        <v>342451</v>
      </c>
      <c r="N611">
        <v>348481</v>
      </c>
      <c r="O611">
        <v>205994</v>
      </c>
      <c r="P611">
        <v>213497</v>
      </c>
      <c r="Q611">
        <v>173423</v>
      </c>
      <c r="R611">
        <v>244315</v>
      </c>
      <c r="S611">
        <v>139739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1504</v>
      </c>
      <c r="B612" t="s">
        <v>649</v>
      </c>
      <c r="C612">
        <v>10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43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1520</v>
      </c>
      <c r="B613" t="s">
        <v>855</v>
      </c>
      <c r="C613">
        <v>5280</v>
      </c>
      <c r="D613">
        <v>5280</v>
      </c>
      <c r="E613">
        <v>5280</v>
      </c>
      <c r="F613">
        <v>5280</v>
      </c>
      <c r="G613">
        <v>5280</v>
      </c>
      <c r="H613">
        <v>5287</v>
      </c>
      <c r="I613">
        <v>5280</v>
      </c>
      <c r="J613">
        <v>5280</v>
      </c>
      <c r="K613">
        <v>5280</v>
      </c>
      <c r="L613">
        <v>5287</v>
      </c>
      <c r="M613">
        <v>5287</v>
      </c>
      <c r="N613">
        <v>5287</v>
      </c>
      <c r="O613">
        <v>1208</v>
      </c>
      <c r="P613">
        <v>3217</v>
      </c>
      <c r="Q613">
        <v>815</v>
      </c>
      <c r="R613">
        <v>2851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1521</v>
      </c>
      <c r="B614" t="s">
        <v>856</v>
      </c>
      <c r="C614">
        <v>1885</v>
      </c>
      <c r="D614">
        <v>1476</v>
      </c>
      <c r="E614">
        <v>1661</v>
      </c>
      <c r="F614">
        <v>2541</v>
      </c>
      <c r="G614">
        <v>3422</v>
      </c>
      <c r="H614">
        <v>4240</v>
      </c>
      <c r="I614">
        <v>5406</v>
      </c>
      <c r="J614">
        <v>4116</v>
      </c>
      <c r="K614">
        <v>3831</v>
      </c>
      <c r="L614">
        <v>7923</v>
      </c>
      <c r="M614">
        <v>7229</v>
      </c>
      <c r="N614">
        <v>3384</v>
      </c>
      <c r="O614">
        <v>7810</v>
      </c>
      <c r="P614">
        <v>3074</v>
      </c>
      <c r="Q614">
        <v>2893</v>
      </c>
      <c r="R614">
        <v>4513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1556</v>
      </c>
      <c r="B615" t="s">
        <v>591</v>
      </c>
      <c r="C615">
        <v>122</v>
      </c>
      <c r="D615">
        <v>122</v>
      </c>
      <c r="E615">
        <v>128</v>
      </c>
      <c r="F615">
        <v>122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136</v>
      </c>
      <c r="P615">
        <v>129</v>
      </c>
      <c r="Q615">
        <v>148</v>
      </c>
      <c r="R615">
        <v>130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1558</v>
      </c>
      <c r="B616" t="s">
        <v>589</v>
      </c>
      <c r="C616">
        <v>7</v>
      </c>
      <c r="D616">
        <v>7</v>
      </c>
      <c r="E616">
        <v>7</v>
      </c>
      <c r="F616">
        <v>7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5</v>
      </c>
      <c r="P616">
        <v>7</v>
      </c>
      <c r="Q616">
        <v>5</v>
      </c>
      <c r="R616">
        <v>7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1561</v>
      </c>
      <c r="B617" t="s">
        <v>877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1576</v>
      </c>
      <c r="B618" t="s">
        <v>945</v>
      </c>
      <c r="C618">
        <v>896276</v>
      </c>
      <c r="D618">
        <v>695698</v>
      </c>
      <c r="E618">
        <v>738366</v>
      </c>
      <c r="F618">
        <v>895765</v>
      </c>
      <c r="G618">
        <v>775661</v>
      </c>
      <c r="H618">
        <v>828019</v>
      </c>
      <c r="I618">
        <v>896916</v>
      </c>
      <c r="J618">
        <v>820185</v>
      </c>
      <c r="K618">
        <v>864656</v>
      </c>
      <c r="L618">
        <v>879957</v>
      </c>
      <c r="M618">
        <v>858596</v>
      </c>
      <c r="N618">
        <v>943570</v>
      </c>
      <c r="O618">
        <v>790857</v>
      </c>
      <c r="P618">
        <v>746167</v>
      </c>
      <c r="Q618">
        <v>689136</v>
      </c>
      <c r="R618">
        <v>702904</v>
      </c>
      <c r="S618">
        <v>506212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1578</v>
      </c>
      <c r="B619" t="s">
        <v>967</v>
      </c>
      <c r="C619">
        <v>42</v>
      </c>
      <c r="D619">
        <v>48</v>
      </c>
      <c r="E619">
        <v>60</v>
      </c>
      <c r="F619">
        <v>48</v>
      </c>
      <c r="G619">
        <v>48</v>
      </c>
      <c r="H619">
        <v>48</v>
      </c>
      <c r="I619">
        <v>54</v>
      </c>
      <c r="J619">
        <v>48</v>
      </c>
      <c r="K619">
        <v>60</v>
      </c>
      <c r="L619">
        <v>66</v>
      </c>
      <c r="M619">
        <v>48</v>
      </c>
      <c r="N619">
        <v>30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1579</v>
      </c>
      <c r="B620" t="s">
        <v>947</v>
      </c>
      <c r="C620">
        <v>8</v>
      </c>
      <c r="D620">
        <v>9</v>
      </c>
      <c r="E620">
        <v>12</v>
      </c>
      <c r="F620">
        <v>9</v>
      </c>
      <c r="G620">
        <v>9</v>
      </c>
      <c r="H620">
        <v>9</v>
      </c>
      <c r="I620">
        <v>10</v>
      </c>
      <c r="J620">
        <v>9</v>
      </c>
      <c r="K620">
        <v>12</v>
      </c>
      <c r="L620">
        <v>13</v>
      </c>
      <c r="M620">
        <v>9</v>
      </c>
      <c r="N620">
        <v>6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1580</v>
      </c>
      <c r="B621" t="s">
        <v>948</v>
      </c>
      <c r="C621">
        <v>8</v>
      </c>
      <c r="D621">
        <v>9</v>
      </c>
      <c r="E621">
        <v>12</v>
      </c>
      <c r="F621">
        <v>9</v>
      </c>
      <c r="G621">
        <v>9</v>
      </c>
      <c r="H621">
        <v>9</v>
      </c>
      <c r="I621">
        <v>10</v>
      </c>
      <c r="J621">
        <v>9</v>
      </c>
      <c r="K621">
        <v>12</v>
      </c>
      <c r="L621">
        <v>13</v>
      </c>
      <c r="M621">
        <v>9</v>
      </c>
      <c r="N621">
        <v>6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1581</v>
      </c>
      <c r="B622" t="s">
        <v>949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1582</v>
      </c>
      <c r="B623" t="s">
        <v>950</v>
      </c>
      <c r="C623">
        <v>14</v>
      </c>
      <c r="D623">
        <v>16</v>
      </c>
      <c r="E623">
        <v>20</v>
      </c>
      <c r="F623">
        <v>16</v>
      </c>
      <c r="G623">
        <v>16</v>
      </c>
      <c r="H623">
        <v>16</v>
      </c>
      <c r="I623">
        <v>18</v>
      </c>
      <c r="J623">
        <v>16</v>
      </c>
      <c r="K623">
        <v>20</v>
      </c>
      <c r="L623">
        <v>22</v>
      </c>
      <c r="M623">
        <v>16</v>
      </c>
      <c r="N623">
        <v>10</v>
      </c>
      <c r="O623">
        <v>0</v>
      </c>
      <c r="P623">
        <v>192</v>
      </c>
      <c r="Q623">
        <v>40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1583</v>
      </c>
      <c r="B624" t="s">
        <v>951</v>
      </c>
      <c r="C624">
        <v>4</v>
      </c>
      <c r="D624">
        <v>4</v>
      </c>
      <c r="E624">
        <v>5</v>
      </c>
      <c r="F624">
        <v>4</v>
      </c>
      <c r="G624">
        <v>4</v>
      </c>
      <c r="H624">
        <v>4</v>
      </c>
      <c r="I624">
        <v>5</v>
      </c>
      <c r="J624">
        <v>4</v>
      </c>
      <c r="K624">
        <v>5</v>
      </c>
      <c r="L624">
        <v>6</v>
      </c>
      <c r="M624">
        <v>4</v>
      </c>
      <c r="N624">
        <v>3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1584</v>
      </c>
      <c r="B625" t="s">
        <v>952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1585</v>
      </c>
      <c r="B626" t="s">
        <v>953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1587</v>
      </c>
      <c r="B627" t="s">
        <v>955</v>
      </c>
      <c r="C627">
        <v>212725</v>
      </c>
      <c r="D627">
        <v>203063</v>
      </c>
      <c r="E627">
        <v>225555</v>
      </c>
      <c r="F627">
        <v>265069</v>
      </c>
      <c r="G627">
        <v>224602</v>
      </c>
      <c r="H627">
        <v>240209</v>
      </c>
      <c r="I627">
        <v>264957</v>
      </c>
      <c r="J627">
        <v>235381</v>
      </c>
      <c r="K627">
        <v>258777</v>
      </c>
      <c r="L627">
        <v>277925</v>
      </c>
      <c r="M627">
        <v>249636</v>
      </c>
      <c r="N627">
        <v>245108</v>
      </c>
      <c r="O627">
        <v>235288</v>
      </c>
      <c r="P627">
        <v>216389</v>
      </c>
      <c r="Q627">
        <v>232928</v>
      </c>
      <c r="R627">
        <v>195526</v>
      </c>
      <c r="S627">
        <v>144708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1588</v>
      </c>
      <c r="B628" t="s">
        <v>956</v>
      </c>
      <c r="C628">
        <v>76831</v>
      </c>
      <c r="D628">
        <v>24243</v>
      </c>
      <c r="E628">
        <v>27816</v>
      </c>
      <c r="F628">
        <v>31489</v>
      </c>
      <c r="G628">
        <v>28642</v>
      </c>
      <c r="H628">
        <v>29532</v>
      </c>
      <c r="I628">
        <v>30379</v>
      </c>
      <c r="J628">
        <v>31263</v>
      </c>
      <c r="K628">
        <v>32720</v>
      </c>
      <c r="L628">
        <v>33019</v>
      </c>
      <c r="M628">
        <v>35245</v>
      </c>
      <c r="N628">
        <v>34190</v>
      </c>
      <c r="O628">
        <v>38220</v>
      </c>
      <c r="P628">
        <v>30104</v>
      </c>
      <c r="Q628">
        <v>24546</v>
      </c>
      <c r="R628">
        <v>23176</v>
      </c>
      <c r="S628">
        <v>15626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1589</v>
      </c>
      <c r="B629" t="s">
        <v>957</v>
      </c>
      <c r="C629">
        <v>382470</v>
      </c>
      <c r="D629">
        <v>282042</v>
      </c>
      <c r="E629">
        <v>296493</v>
      </c>
      <c r="F629">
        <v>342251</v>
      </c>
      <c r="G629">
        <v>303386</v>
      </c>
      <c r="H629">
        <v>339677</v>
      </c>
      <c r="I629">
        <v>367240</v>
      </c>
      <c r="J629">
        <v>326312</v>
      </c>
      <c r="K629">
        <v>346283</v>
      </c>
      <c r="L629">
        <v>323657</v>
      </c>
      <c r="M629">
        <v>335404</v>
      </c>
      <c r="N629">
        <v>418939</v>
      </c>
      <c r="O629">
        <v>284708</v>
      </c>
      <c r="P629">
        <v>306880</v>
      </c>
      <c r="Q629">
        <v>250414</v>
      </c>
      <c r="R629">
        <v>259533</v>
      </c>
      <c r="S629">
        <v>212203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1590</v>
      </c>
      <c r="B630" t="s">
        <v>958</v>
      </c>
      <c r="C630">
        <v>56921</v>
      </c>
      <c r="D630">
        <v>40356</v>
      </c>
      <c r="E630">
        <v>44305</v>
      </c>
      <c r="F630">
        <v>61701</v>
      </c>
      <c r="G630">
        <v>51295</v>
      </c>
      <c r="H630">
        <v>52859</v>
      </c>
      <c r="I630">
        <v>65213</v>
      </c>
      <c r="J630">
        <v>53947</v>
      </c>
      <c r="K630">
        <v>55587</v>
      </c>
      <c r="L630">
        <v>68156</v>
      </c>
      <c r="M630">
        <v>58904</v>
      </c>
      <c r="N630">
        <v>64392</v>
      </c>
      <c r="O630">
        <v>60435</v>
      </c>
      <c r="P630">
        <v>44267</v>
      </c>
      <c r="Q630">
        <v>43422</v>
      </c>
      <c r="R630">
        <v>52425</v>
      </c>
      <c r="S630">
        <v>34394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1591</v>
      </c>
      <c r="B631" t="s">
        <v>959</v>
      </c>
      <c r="C631">
        <v>117512</v>
      </c>
      <c r="D631">
        <v>90634</v>
      </c>
      <c r="E631">
        <v>92732</v>
      </c>
      <c r="F631">
        <v>140289</v>
      </c>
      <c r="G631">
        <v>110946</v>
      </c>
      <c r="H631">
        <v>109952</v>
      </c>
      <c r="I631">
        <v>110921</v>
      </c>
      <c r="J631">
        <v>114634</v>
      </c>
      <c r="K631">
        <v>112481</v>
      </c>
      <c r="L631">
        <v>115855</v>
      </c>
      <c r="M631">
        <v>116746</v>
      </c>
      <c r="N631">
        <v>117920</v>
      </c>
      <c r="O631">
        <v>115143</v>
      </c>
      <c r="P631">
        <v>94124</v>
      </c>
      <c r="Q631">
        <v>90267</v>
      </c>
      <c r="R631">
        <v>121858</v>
      </c>
      <c r="S631">
        <v>67741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1592</v>
      </c>
      <c r="B632" t="s">
        <v>960</v>
      </c>
      <c r="C632">
        <v>49817</v>
      </c>
      <c r="D632">
        <v>55360</v>
      </c>
      <c r="E632">
        <v>51465</v>
      </c>
      <c r="F632">
        <v>54966</v>
      </c>
      <c r="G632">
        <v>56790</v>
      </c>
      <c r="H632">
        <v>55790</v>
      </c>
      <c r="I632">
        <v>58206</v>
      </c>
      <c r="J632">
        <v>58648</v>
      </c>
      <c r="K632">
        <v>58808</v>
      </c>
      <c r="L632">
        <v>61345</v>
      </c>
      <c r="M632">
        <v>62661</v>
      </c>
      <c r="N632">
        <v>63021</v>
      </c>
      <c r="O632">
        <v>57064</v>
      </c>
      <c r="P632">
        <v>54404</v>
      </c>
      <c r="Q632">
        <v>47560</v>
      </c>
      <c r="R632">
        <v>50387</v>
      </c>
      <c r="S632">
        <v>31539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1601</v>
      </c>
      <c r="B633" t="s">
        <v>963</v>
      </c>
      <c r="C633">
        <v>7220</v>
      </c>
      <c r="D633">
        <v>7220</v>
      </c>
      <c r="E633">
        <v>7220</v>
      </c>
      <c r="F633">
        <v>7220</v>
      </c>
      <c r="G633">
        <v>7220</v>
      </c>
      <c r="H633">
        <v>7229</v>
      </c>
      <c r="I633">
        <v>7220</v>
      </c>
      <c r="J633">
        <v>7220</v>
      </c>
      <c r="K633">
        <v>7220</v>
      </c>
      <c r="L633">
        <v>7229</v>
      </c>
      <c r="M633">
        <v>7229</v>
      </c>
      <c r="N633">
        <v>7229</v>
      </c>
      <c r="O633">
        <v>1707</v>
      </c>
      <c r="P633">
        <v>4172</v>
      </c>
      <c r="Q633">
        <v>1279</v>
      </c>
      <c r="R633">
        <v>2995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1653</v>
      </c>
      <c r="B634" t="s">
        <v>648</v>
      </c>
      <c r="C634">
        <v>197208</v>
      </c>
      <c r="D634">
        <v>274215</v>
      </c>
      <c r="E634">
        <v>287259</v>
      </c>
      <c r="F634">
        <v>250494</v>
      </c>
      <c r="G634">
        <v>171954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238685</v>
      </c>
      <c r="P634">
        <v>293169</v>
      </c>
      <c r="Q634">
        <v>336516</v>
      </c>
      <c r="R634">
        <v>256671</v>
      </c>
      <c r="S634">
        <v>73532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1654</v>
      </c>
      <c r="B635" t="s">
        <v>647</v>
      </c>
      <c r="C635">
        <v>12</v>
      </c>
      <c r="D635">
        <v>12</v>
      </c>
      <c r="E635">
        <v>12</v>
      </c>
      <c r="F635">
        <v>12</v>
      </c>
      <c r="G635">
        <v>12</v>
      </c>
      <c r="H635">
        <v>12</v>
      </c>
      <c r="I635">
        <v>12</v>
      </c>
      <c r="J635">
        <v>12</v>
      </c>
      <c r="K635">
        <v>12</v>
      </c>
      <c r="L635">
        <v>12</v>
      </c>
      <c r="M635">
        <v>12</v>
      </c>
      <c r="N635">
        <v>21</v>
      </c>
      <c r="O635">
        <v>8</v>
      </c>
      <c r="P635">
        <v>8</v>
      </c>
      <c r="Q635">
        <v>9</v>
      </c>
      <c r="R635">
        <v>12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1655</v>
      </c>
      <c r="B636" t="s">
        <v>649</v>
      </c>
      <c r="C636">
        <v>10</v>
      </c>
      <c r="D636">
        <v>10</v>
      </c>
      <c r="E636">
        <v>10</v>
      </c>
      <c r="F636">
        <v>10</v>
      </c>
      <c r="G636">
        <v>10</v>
      </c>
      <c r="H636">
        <v>10</v>
      </c>
      <c r="I636">
        <v>10</v>
      </c>
      <c r="J636">
        <v>10</v>
      </c>
      <c r="K636">
        <v>10</v>
      </c>
      <c r="L636">
        <v>10</v>
      </c>
      <c r="M636">
        <v>10</v>
      </c>
      <c r="N636">
        <v>10</v>
      </c>
      <c r="O636">
        <v>44</v>
      </c>
      <c r="P636">
        <v>11</v>
      </c>
      <c r="Q636">
        <v>12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1657</v>
      </c>
      <c r="B637" t="s">
        <v>980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1207</v>
      </c>
      <c r="P637">
        <v>1527</v>
      </c>
      <c r="Q637">
        <v>1757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1659</v>
      </c>
      <c r="B638" t="s">
        <v>982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1665</v>
      </c>
      <c r="B639" t="s">
        <v>987</v>
      </c>
      <c r="C639">
        <v>8</v>
      </c>
      <c r="D639">
        <v>8</v>
      </c>
      <c r="E639">
        <v>8</v>
      </c>
      <c r="F639">
        <v>8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8</v>
      </c>
      <c r="P639">
        <v>8</v>
      </c>
      <c r="Q639">
        <v>8</v>
      </c>
      <c r="R639">
        <v>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1667</v>
      </c>
      <c r="B640" t="s">
        <v>987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1669</v>
      </c>
      <c r="B641" t="s">
        <v>988</v>
      </c>
      <c r="C641">
        <v>8</v>
      </c>
      <c r="D641">
        <v>8</v>
      </c>
      <c r="E641">
        <v>8</v>
      </c>
      <c r="F641">
        <v>8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8</v>
      </c>
      <c r="P641">
        <v>8</v>
      </c>
      <c r="Q641">
        <v>8</v>
      </c>
      <c r="R641">
        <v>8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35">
      <c r="A642">
        <v>1670</v>
      </c>
      <c r="B642" t="s">
        <v>988</v>
      </c>
      <c r="C642">
        <v>8</v>
      </c>
      <c r="D642">
        <v>8</v>
      </c>
      <c r="E642">
        <v>8</v>
      </c>
      <c r="F642">
        <v>8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8</v>
      </c>
      <c r="P642">
        <v>8</v>
      </c>
      <c r="Q642">
        <v>8</v>
      </c>
      <c r="R642">
        <v>8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1674</v>
      </c>
      <c r="B643" t="s">
        <v>998</v>
      </c>
      <c r="C643">
        <v>8500</v>
      </c>
      <c r="D643">
        <v>8500</v>
      </c>
      <c r="E643">
        <v>8500</v>
      </c>
      <c r="F643">
        <v>8500</v>
      </c>
      <c r="G643">
        <v>8500</v>
      </c>
      <c r="H643">
        <v>8500</v>
      </c>
      <c r="I643">
        <v>8500</v>
      </c>
      <c r="J643">
        <v>8500</v>
      </c>
      <c r="K643">
        <v>8500</v>
      </c>
      <c r="L643">
        <v>8500</v>
      </c>
      <c r="M643">
        <v>8500</v>
      </c>
      <c r="N643">
        <v>8500</v>
      </c>
      <c r="O643">
        <v>2144</v>
      </c>
      <c r="P643">
        <v>8836</v>
      </c>
      <c r="Q643">
        <v>12761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1675</v>
      </c>
      <c r="B644" t="s">
        <v>999</v>
      </c>
      <c r="C644">
        <v>8500</v>
      </c>
      <c r="D644">
        <v>8500</v>
      </c>
      <c r="E644">
        <v>8500</v>
      </c>
      <c r="F644">
        <v>8500</v>
      </c>
      <c r="G644">
        <v>8500</v>
      </c>
      <c r="H644">
        <v>8500</v>
      </c>
      <c r="I644">
        <v>8500</v>
      </c>
      <c r="J644">
        <v>8500</v>
      </c>
      <c r="K644">
        <v>8500</v>
      </c>
      <c r="L644">
        <v>8500</v>
      </c>
      <c r="M644">
        <v>8500</v>
      </c>
      <c r="N644">
        <v>8500</v>
      </c>
      <c r="O644">
        <v>468</v>
      </c>
      <c r="P644">
        <v>0</v>
      </c>
      <c r="Q644">
        <v>0</v>
      </c>
      <c r="R644">
        <v>2557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1676</v>
      </c>
      <c r="B645" t="s">
        <v>998</v>
      </c>
      <c r="C645">
        <v>10000</v>
      </c>
      <c r="D645">
        <v>10000</v>
      </c>
      <c r="E645">
        <v>10000</v>
      </c>
      <c r="F645">
        <v>10000</v>
      </c>
      <c r="G645">
        <v>10000</v>
      </c>
      <c r="H645">
        <v>10000</v>
      </c>
      <c r="I645">
        <v>10000</v>
      </c>
      <c r="J645">
        <v>10000</v>
      </c>
      <c r="K645">
        <v>10000</v>
      </c>
      <c r="L645">
        <v>10000</v>
      </c>
      <c r="M645">
        <v>10000</v>
      </c>
      <c r="N645">
        <v>10000</v>
      </c>
      <c r="O645">
        <v>0</v>
      </c>
      <c r="P645">
        <v>0</v>
      </c>
      <c r="Q645">
        <v>0</v>
      </c>
      <c r="R645">
        <v>3271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1677</v>
      </c>
      <c r="B646" t="s">
        <v>999</v>
      </c>
      <c r="C646">
        <v>10000</v>
      </c>
      <c r="D646">
        <v>10000</v>
      </c>
      <c r="E646">
        <v>10000</v>
      </c>
      <c r="F646">
        <v>10000</v>
      </c>
      <c r="G646">
        <v>10000</v>
      </c>
      <c r="H646">
        <v>10000</v>
      </c>
      <c r="I646">
        <v>10000</v>
      </c>
      <c r="J646">
        <v>10000</v>
      </c>
      <c r="K646">
        <v>10000</v>
      </c>
      <c r="L646">
        <v>10000</v>
      </c>
      <c r="M646">
        <v>10000</v>
      </c>
      <c r="N646">
        <v>10000</v>
      </c>
      <c r="O646">
        <v>0</v>
      </c>
      <c r="P646">
        <v>3200</v>
      </c>
      <c r="Q646">
        <v>0</v>
      </c>
      <c r="R646">
        <v>600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1688</v>
      </c>
      <c r="B647" t="s">
        <v>998</v>
      </c>
      <c r="C647">
        <v>10000</v>
      </c>
      <c r="D647">
        <v>10000</v>
      </c>
      <c r="E647">
        <v>10000</v>
      </c>
      <c r="F647">
        <v>10000</v>
      </c>
      <c r="G647">
        <v>10000</v>
      </c>
      <c r="H647">
        <v>10000</v>
      </c>
      <c r="I647">
        <v>10000</v>
      </c>
      <c r="J647">
        <v>10000</v>
      </c>
      <c r="K647">
        <v>10000</v>
      </c>
      <c r="L647">
        <v>10000</v>
      </c>
      <c r="M647">
        <v>10000</v>
      </c>
      <c r="N647">
        <v>10000</v>
      </c>
      <c r="O647">
        <v>150</v>
      </c>
      <c r="P647">
        <v>450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1689</v>
      </c>
      <c r="B648" t="s">
        <v>999</v>
      </c>
      <c r="C648">
        <v>10000</v>
      </c>
      <c r="D648">
        <v>10000</v>
      </c>
      <c r="E648">
        <v>10000</v>
      </c>
      <c r="F648">
        <v>10000</v>
      </c>
      <c r="G648">
        <v>10000</v>
      </c>
      <c r="H648">
        <v>10000</v>
      </c>
      <c r="I648">
        <v>10000</v>
      </c>
      <c r="J648">
        <v>10000</v>
      </c>
      <c r="K648">
        <v>10000</v>
      </c>
      <c r="L648">
        <v>10000</v>
      </c>
      <c r="M648">
        <v>10000</v>
      </c>
      <c r="N648">
        <v>10000</v>
      </c>
      <c r="O648">
        <v>434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1722</v>
      </c>
      <c r="B649" t="s">
        <v>1000</v>
      </c>
      <c r="C649">
        <v>54162</v>
      </c>
      <c r="D649">
        <v>57613</v>
      </c>
      <c r="E649">
        <v>60508</v>
      </c>
      <c r="F649">
        <v>63292</v>
      </c>
      <c r="G649">
        <v>65965</v>
      </c>
      <c r="H649">
        <v>68637</v>
      </c>
      <c r="I649">
        <v>71421</v>
      </c>
      <c r="J649">
        <v>74316</v>
      </c>
      <c r="K649">
        <v>76988</v>
      </c>
      <c r="L649">
        <v>79661</v>
      </c>
      <c r="M649">
        <v>81999</v>
      </c>
      <c r="N649">
        <v>83669</v>
      </c>
      <c r="O649">
        <v>76940</v>
      </c>
      <c r="P649">
        <v>51082</v>
      </c>
      <c r="Q649">
        <v>63498</v>
      </c>
      <c r="R649">
        <v>55688</v>
      </c>
      <c r="S649">
        <v>2333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1735</v>
      </c>
      <c r="B650" t="s">
        <v>588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1743</v>
      </c>
      <c r="B651" t="s">
        <v>1003</v>
      </c>
      <c r="C651">
        <v>16</v>
      </c>
      <c r="D651">
        <v>16</v>
      </c>
      <c r="E651">
        <v>16</v>
      </c>
      <c r="F651">
        <v>16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16</v>
      </c>
      <c r="P651">
        <v>16</v>
      </c>
      <c r="Q651">
        <v>16</v>
      </c>
      <c r="R651">
        <v>16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1768</v>
      </c>
      <c r="B652" t="s">
        <v>1004</v>
      </c>
      <c r="C652">
        <v>56</v>
      </c>
      <c r="D652">
        <v>54</v>
      </c>
      <c r="E652">
        <v>53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56</v>
      </c>
      <c r="P652">
        <v>54</v>
      </c>
      <c r="Q652">
        <v>53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1770</v>
      </c>
      <c r="B653" t="s">
        <v>987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1775</v>
      </c>
      <c r="B654" t="s">
        <v>591</v>
      </c>
      <c r="C654">
        <v>112</v>
      </c>
      <c r="D654">
        <v>112</v>
      </c>
      <c r="E654">
        <v>118</v>
      </c>
      <c r="F654">
        <v>112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85</v>
      </c>
      <c r="P654">
        <v>76</v>
      </c>
      <c r="Q654">
        <v>63</v>
      </c>
      <c r="R654">
        <v>36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1776</v>
      </c>
      <c r="B655" t="s">
        <v>591</v>
      </c>
      <c r="C655">
        <v>112</v>
      </c>
      <c r="D655">
        <v>112</v>
      </c>
      <c r="E655">
        <v>118</v>
      </c>
      <c r="F655">
        <v>112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98</v>
      </c>
      <c r="P655">
        <v>49</v>
      </c>
      <c r="Q655">
        <v>61</v>
      </c>
      <c r="R655">
        <v>42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1779</v>
      </c>
      <c r="B656" t="s">
        <v>590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1782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1785</v>
      </c>
      <c r="B658" t="s">
        <v>589</v>
      </c>
      <c r="C658">
        <v>10</v>
      </c>
      <c r="D658">
        <v>10</v>
      </c>
      <c r="E658">
        <v>10</v>
      </c>
      <c r="F658">
        <v>10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</v>
      </c>
      <c r="P658">
        <v>11</v>
      </c>
      <c r="Q658">
        <v>9</v>
      </c>
      <c r="R658">
        <v>13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1786</v>
      </c>
      <c r="B659" t="s">
        <v>589</v>
      </c>
      <c r="C659">
        <v>10</v>
      </c>
      <c r="D659">
        <v>10</v>
      </c>
      <c r="E659">
        <v>10</v>
      </c>
      <c r="F659">
        <v>10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12</v>
      </c>
      <c r="P659">
        <v>11</v>
      </c>
      <c r="Q659">
        <v>9</v>
      </c>
      <c r="R659">
        <v>13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1787</v>
      </c>
      <c r="B660" t="s">
        <v>588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1790</v>
      </c>
      <c r="B661" t="s">
        <v>585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1836</v>
      </c>
      <c r="B662" t="s">
        <v>755</v>
      </c>
      <c r="C662">
        <v>1750</v>
      </c>
      <c r="D662">
        <v>1750</v>
      </c>
      <c r="E662">
        <v>1750</v>
      </c>
      <c r="F662">
        <v>1750</v>
      </c>
      <c r="G662">
        <v>1750</v>
      </c>
      <c r="H662">
        <v>1750</v>
      </c>
      <c r="I662">
        <v>1750</v>
      </c>
      <c r="J662">
        <v>1750</v>
      </c>
      <c r="K662">
        <v>1750</v>
      </c>
      <c r="L662">
        <v>1750</v>
      </c>
      <c r="M662">
        <v>1750</v>
      </c>
      <c r="N662">
        <v>1750</v>
      </c>
      <c r="O662">
        <v>585</v>
      </c>
      <c r="P662">
        <v>779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1837</v>
      </c>
      <c r="B663" t="s">
        <v>631</v>
      </c>
      <c r="C663">
        <v>698</v>
      </c>
      <c r="D663">
        <v>698</v>
      </c>
      <c r="E663">
        <v>698</v>
      </c>
      <c r="F663">
        <v>698</v>
      </c>
      <c r="G663">
        <v>630</v>
      </c>
      <c r="H663">
        <v>698</v>
      </c>
      <c r="I663">
        <v>698</v>
      </c>
      <c r="J663">
        <v>698</v>
      </c>
      <c r="K663">
        <v>698</v>
      </c>
      <c r="L663">
        <v>698</v>
      </c>
      <c r="M663">
        <v>698</v>
      </c>
      <c r="N663">
        <v>698</v>
      </c>
      <c r="O663">
        <v>1987</v>
      </c>
      <c r="P663">
        <v>1272</v>
      </c>
      <c r="Q663">
        <v>1556</v>
      </c>
      <c r="R663">
        <v>1191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1838</v>
      </c>
      <c r="B664" t="s">
        <v>998</v>
      </c>
      <c r="C664">
        <v>10000</v>
      </c>
      <c r="D664">
        <v>10000</v>
      </c>
      <c r="E664">
        <v>10000</v>
      </c>
      <c r="F664">
        <v>10000</v>
      </c>
      <c r="G664">
        <v>10000</v>
      </c>
      <c r="H664">
        <v>10000</v>
      </c>
      <c r="I664">
        <v>10000</v>
      </c>
      <c r="J664">
        <v>10000</v>
      </c>
      <c r="K664">
        <v>10000</v>
      </c>
      <c r="L664">
        <v>10000</v>
      </c>
      <c r="M664">
        <v>10000</v>
      </c>
      <c r="N664">
        <v>10000</v>
      </c>
      <c r="O664">
        <v>2372</v>
      </c>
      <c r="P664">
        <v>13812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1839</v>
      </c>
      <c r="B665" t="s">
        <v>999</v>
      </c>
      <c r="C665">
        <v>10000</v>
      </c>
      <c r="D665">
        <v>10000</v>
      </c>
      <c r="E665">
        <v>10000</v>
      </c>
      <c r="F665">
        <v>10000</v>
      </c>
      <c r="G665">
        <v>10000</v>
      </c>
      <c r="H665">
        <v>10000</v>
      </c>
      <c r="I665">
        <v>10000</v>
      </c>
      <c r="J665">
        <v>10000</v>
      </c>
      <c r="K665">
        <v>10000</v>
      </c>
      <c r="L665">
        <v>10000</v>
      </c>
      <c r="M665">
        <v>10000</v>
      </c>
      <c r="N665">
        <v>10000</v>
      </c>
      <c r="O665">
        <v>720</v>
      </c>
      <c r="P665">
        <v>19210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1840</v>
      </c>
      <c r="B666" t="s">
        <v>1011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1841</v>
      </c>
      <c r="B667" t="s">
        <v>1012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1842</v>
      </c>
      <c r="B668" t="s">
        <v>1013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1843</v>
      </c>
      <c r="B669" t="s">
        <v>1014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1844</v>
      </c>
      <c r="B670" t="s">
        <v>1015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1845</v>
      </c>
      <c r="B671" t="s">
        <v>1016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1846</v>
      </c>
      <c r="B672" t="s">
        <v>1017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1853</v>
      </c>
      <c r="B673" t="s">
        <v>987</v>
      </c>
      <c r="C673">
        <v>8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8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1854</v>
      </c>
      <c r="B674" t="s">
        <v>987</v>
      </c>
      <c r="C674">
        <v>8</v>
      </c>
      <c r="D674">
        <v>8</v>
      </c>
      <c r="E674">
        <v>8</v>
      </c>
      <c r="F674">
        <v>8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8</v>
      </c>
      <c r="P674">
        <v>8</v>
      </c>
      <c r="Q674">
        <v>8</v>
      </c>
      <c r="R674">
        <v>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1863</v>
      </c>
      <c r="B675" t="s">
        <v>1020</v>
      </c>
      <c r="C675">
        <v>461669</v>
      </c>
      <c r="D675">
        <v>313251</v>
      </c>
      <c r="E675">
        <v>335276</v>
      </c>
      <c r="F675">
        <v>450005</v>
      </c>
      <c r="G675">
        <v>354130</v>
      </c>
      <c r="H675">
        <v>382130</v>
      </c>
      <c r="I675">
        <v>456586</v>
      </c>
      <c r="J675">
        <v>378130</v>
      </c>
      <c r="K675">
        <v>394687</v>
      </c>
      <c r="L675">
        <v>407376</v>
      </c>
      <c r="M675">
        <v>395351</v>
      </c>
      <c r="N675">
        <v>439911</v>
      </c>
      <c r="O675">
        <v>391630</v>
      </c>
      <c r="P675">
        <v>368811</v>
      </c>
      <c r="Q675">
        <v>359838</v>
      </c>
      <c r="R675">
        <v>370104</v>
      </c>
      <c r="S675">
        <v>247429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1864</v>
      </c>
      <c r="B676" t="s">
        <v>1021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1865</v>
      </c>
      <c r="B677" t="s">
        <v>1022</v>
      </c>
      <c r="C677">
        <v>2407470</v>
      </c>
      <c r="D677">
        <v>2596633</v>
      </c>
      <c r="E677">
        <v>2693738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2407470</v>
      </c>
      <c r="P677">
        <v>2596633</v>
      </c>
      <c r="Q677">
        <v>2693738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1869</v>
      </c>
      <c r="B678" t="s">
        <v>648</v>
      </c>
      <c r="C678">
        <v>91488</v>
      </c>
      <c r="D678">
        <v>124301</v>
      </c>
      <c r="E678">
        <v>106986</v>
      </c>
      <c r="F678">
        <v>88971</v>
      </c>
      <c r="G678">
        <v>53909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149402</v>
      </c>
      <c r="P678">
        <v>183494</v>
      </c>
      <c r="Q678">
        <v>126534</v>
      </c>
      <c r="R678">
        <v>116974</v>
      </c>
      <c r="S678">
        <v>34708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1870</v>
      </c>
      <c r="B679" t="s">
        <v>647</v>
      </c>
      <c r="C679">
        <v>12</v>
      </c>
      <c r="D679">
        <v>12</v>
      </c>
      <c r="E679">
        <v>12</v>
      </c>
      <c r="F679">
        <v>12</v>
      </c>
      <c r="G679">
        <v>12</v>
      </c>
      <c r="H679">
        <v>12</v>
      </c>
      <c r="I679">
        <v>12</v>
      </c>
      <c r="J679">
        <v>12</v>
      </c>
      <c r="K679">
        <v>12</v>
      </c>
      <c r="L679">
        <v>12</v>
      </c>
      <c r="M679">
        <v>12</v>
      </c>
      <c r="N679">
        <v>12</v>
      </c>
      <c r="O679">
        <v>2</v>
      </c>
      <c r="P679">
        <v>36</v>
      </c>
      <c r="Q679">
        <v>32</v>
      </c>
      <c r="R679">
        <v>23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1871</v>
      </c>
      <c r="B680" t="s">
        <v>649</v>
      </c>
      <c r="C680">
        <v>10</v>
      </c>
      <c r="D680">
        <v>10</v>
      </c>
      <c r="E680">
        <v>10</v>
      </c>
      <c r="F680">
        <v>10</v>
      </c>
      <c r="G680">
        <v>10</v>
      </c>
      <c r="H680">
        <v>10</v>
      </c>
      <c r="I680">
        <v>10</v>
      </c>
      <c r="J680">
        <v>10</v>
      </c>
      <c r="K680">
        <v>10</v>
      </c>
      <c r="L680">
        <v>10</v>
      </c>
      <c r="M680">
        <v>10</v>
      </c>
      <c r="N680">
        <v>10</v>
      </c>
      <c r="O680">
        <v>43</v>
      </c>
      <c r="P680">
        <v>11</v>
      </c>
      <c r="Q680">
        <v>12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1888</v>
      </c>
      <c r="B681" t="s">
        <v>589</v>
      </c>
      <c r="C681">
        <v>10</v>
      </c>
      <c r="D681">
        <v>10</v>
      </c>
      <c r="E681">
        <v>10</v>
      </c>
      <c r="F681">
        <v>10</v>
      </c>
      <c r="G681">
        <v>10</v>
      </c>
      <c r="H681">
        <v>10</v>
      </c>
      <c r="I681">
        <v>10</v>
      </c>
      <c r="J681">
        <v>10</v>
      </c>
      <c r="K681">
        <v>10</v>
      </c>
      <c r="L681">
        <v>10</v>
      </c>
      <c r="M681">
        <v>10</v>
      </c>
      <c r="N681">
        <v>10</v>
      </c>
      <c r="O681">
        <v>15</v>
      </c>
      <c r="P681">
        <v>9</v>
      </c>
      <c r="Q681">
        <v>6</v>
      </c>
      <c r="R681">
        <v>11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1889</v>
      </c>
      <c r="B682" t="s">
        <v>590</v>
      </c>
      <c r="C682">
        <v>12</v>
      </c>
      <c r="D682">
        <v>12</v>
      </c>
      <c r="E682">
        <v>13</v>
      </c>
      <c r="F682">
        <v>12</v>
      </c>
      <c r="G682">
        <v>12</v>
      </c>
      <c r="H682">
        <v>11</v>
      </c>
      <c r="I682">
        <v>13</v>
      </c>
      <c r="J682">
        <v>11</v>
      </c>
      <c r="K682">
        <v>13</v>
      </c>
      <c r="L682">
        <v>13</v>
      </c>
      <c r="M682">
        <v>11</v>
      </c>
      <c r="N682">
        <v>13</v>
      </c>
      <c r="O682">
        <v>0</v>
      </c>
      <c r="P682">
        <v>0</v>
      </c>
      <c r="Q682">
        <v>3</v>
      </c>
      <c r="R682">
        <v>5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1890</v>
      </c>
      <c r="B683" t="s">
        <v>591</v>
      </c>
      <c r="C683">
        <v>124</v>
      </c>
      <c r="D683">
        <v>124</v>
      </c>
      <c r="E683">
        <v>130</v>
      </c>
      <c r="F683">
        <v>124</v>
      </c>
      <c r="G683">
        <v>124</v>
      </c>
      <c r="H683">
        <v>118</v>
      </c>
      <c r="I683">
        <v>130</v>
      </c>
      <c r="J683">
        <v>118</v>
      </c>
      <c r="K683">
        <v>136</v>
      </c>
      <c r="L683">
        <v>130</v>
      </c>
      <c r="M683">
        <v>118</v>
      </c>
      <c r="N683">
        <v>130</v>
      </c>
      <c r="O683">
        <v>109</v>
      </c>
      <c r="P683">
        <v>105</v>
      </c>
      <c r="Q683">
        <v>104</v>
      </c>
      <c r="R683">
        <v>98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1891</v>
      </c>
      <c r="B684" t="s">
        <v>589</v>
      </c>
      <c r="C684">
        <v>7</v>
      </c>
      <c r="D684">
        <v>7</v>
      </c>
      <c r="E684">
        <v>7</v>
      </c>
      <c r="F684">
        <v>7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5</v>
      </c>
      <c r="P684">
        <v>7</v>
      </c>
      <c r="Q684">
        <v>5</v>
      </c>
      <c r="R684">
        <v>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1893</v>
      </c>
      <c r="B685" t="s">
        <v>591</v>
      </c>
      <c r="C685">
        <v>122</v>
      </c>
      <c r="D685">
        <v>122</v>
      </c>
      <c r="E685">
        <v>128</v>
      </c>
      <c r="F685">
        <v>122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100</v>
      </c>
      <c r="P685">
        <v>115</v>
      </c>
      <c r="Q685">
        <v>117</v>
      </c>
      <c r="R685">
        <v>87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1897</v>
      </c>
      <c r="B686" t="s">
        <v>754</v>
      </c>
      <c r="C686">
        <v>5</v>
      </c>
      <c r="D686">
        <v>5</v>
      </c>
      <c r="E686">
        <v>5</v>
      </c>
      <c r="F686">
        <v>5</v>
      </c>
      <c r="G686">
        <v>5</v>
      </c>
      <c r="H686">
        <v>5</v>
      </c>
      <c r="I686">
        <v>5</v>
      </c>
      <c r="J686">
        <v>5</v>
      </c>
      <c r="K686">
        <v>5</v>
      </c>
      <c r="L686">
        <v>5</v>
      </c>
      <c r="M686">
        <v>5</v>
      </c>
      <c r="N686">
        <v>5</v>
      </c>
      <c r="O686">
        <v>5</v>
      </c>
      <c r="P686">
        <v>4</v>
      </c>
      <c r="Q686">
        <v>4</v>
      </c>
      <c r="R686">
        <v>4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1898</v>
      </c>
      <c r="B687" t="s">
        <v>624</v>
      </c>
      <c r="C687">
        <v>40</v>
      </c>
      <c r="D687">
        <v>50</v>
      </c>
      <c r="E687">
        <v>50</v>
      </c>
      <c r="F687">
        <v>50</v>
      </c>
      <c r="G687">
        <v>52</v>
      </c>
      <c r="H687">
        <v>40</v>
      </c>
      <c r="I687">
        <v>45</v>
      </c>
      <c r="J687">
        <v>30</v>
      </c>
      <c r="K687">
        <v>40</v>
      </c>
      <c r="L687">
        <v>40</v>
      </c>
      <c r="M687">
        <v>50</v>
      </c>
      <c r="N687">
        <v>10</v>
      </c>
      <c r="O687">
        <v>41</v>
      </c>
      <c r="P687">
        <v>52</v>
      </c>
      <c r="Q687">
        <v>51</v>
      </c>
      <c r="R687">
        <v>53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1899</v>
      </c>
      <c r="B688" t="s">
        <v>589</v>
      </c>
      <c r="C688">
        <v>10</v>
      </c>
      <c r="D688">
        <v>10</v>
      </c>
      <c r="E688">
        <v>10</v>
      </c>
      <c r="F688">
        <v>10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12</v>
      </c>
      <c r="P688">
        <v>11</v>
      </c>
      <c r="Q688">
        <v>9</v>
      </c>
      <c r="R688">
        <v>13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1900</v>
      </c>
      <c r="B689" t="s">
        <v>590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1901</v>
      </c>
      <c r="B690" t="s">
        <v>591</v>
      </c>
      <c r="C690">
        <v>112</v>
      </c>
      <c r="D690">
        <v>112</v>
      </c>
      <c r="E690">
        <v>118</v>
      </c>
      <c r="F690">
        <v>112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105</v>
      </c>
      <c r="P690">
        <v>97</v>
      </c>
      <c r="Q690">
        <v>76</v>
      </c>
      <c r="R690">
        <v>32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1902</v>
      </c>
      <c r="B691" t="s">
        <v>1024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1903</v>
      </c>
      <c r="B692" t="s">
        <v>1025</v>
      </c>
      <c r="C692">
        <v>13</v>
      </c>
      <c r="D692">
        <v>28</v>
      </c>
      <c r="E692">
        <v>29</v>
      </c>
      <c r="F692">
        <v>39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12</v>
      </c>
      <c r="P692">
        <v>12</v>
      </c>
      <c r="Q692">
        <v>14</v>
      </c>
      <c r="R692">
        <v>35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1904</v>
      </c>
      <c r="B693" t="s">
        <v>1026</v>
      </c>
      <c r="C693">
        <v>4</v>
      </c>
      <c r="D693">
        <v>9</v>
      </c>
      <c r="E693">
        <v>13</v>
      </c>
      <c r="F693">
        <v>16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4</v>
      </c>
      <c r="Q693">
        <v>10</v>
      </c>
      <c r="R693">
        <v>12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1905</v>
      </c>
      <c r="B694" t="s">
        <v>1027</v>
      </c>
      <c r="C694">
        <v>13</v>
      </c>
      <c r="D694">
        <v>30</v>
      </c>
      <c r="E694">
        <v>37</v>
      </c>
      <c r="F694">
        <v>49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10</v>
      </c>
      <c r="P694">
        <v>25</v>
      </c>
      <c r="Q694">
        <v>11</v>
      </c>
      <c r="R694">
        <v>18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1906</v>
      </c>
      <c r="B695" t="s">
        <v>1028</v>
      </c>
      <c r="C695">
        <v>4</v>
      </c>
      <c r="D695">
        <v>10</v>
      </c>
      <c r="E695">
        <v>16</v>
      </c>
      <c r="F695">
        <v>20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</v>
      </c>
      <c r="P695">
        <v>10</v>
      </c>
      <c r="Q695">
        <v>14</v>
      </c>
      <c r="R695">
        <v>15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1907</v>
      </c>
      <c r="B696" t="s">
        <v>1029</v>
      </c>
      <c r="C696">
        <v>6</v>
      </c>
      <c r="D696">
        <v>16</v>
      </c>
      <c r="E696">
        <v>20</v>
      </c>
      <c r="F696">
        <v>29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6</v>
      </c>
      <c r="P696">
        <v>16</v>
      </c>
      <c r="Q696">
        <v>19</v>
      </c>
      <c r="R696">
        <v>25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1908</v>
      </c>
      <c r="B697" t="s">
        <v>1030</v>
      </c>
      <c r="C697">
        <v>7</v>
      </c>
      <c r="D697">
        <v>16</v>
      </c>
      <c r="E697">
        <v>20</v>
      </c>
      <c r="F697">
        <v>28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5</v>
      </c>
      <c r="P697">
        <v>14</v>
      </c>
      <c r="Q697">
        <v>14</v>
      </c>
      <c r="R697">
        <v>20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1909</v>
      </c>
      <c r="B698" t="s">
        <v>755</v>
      </c>
      <c r="C698">
        <v>1750</v>
      </c>
      <c r="D698">
        <v>1750</v>
      </c>
      <c r="E698">
        <v>1750</v>
      </c>
      <c r="F698">
        <v>1750</v>
      </c>
      <c r="G698">
        <v>1750</v>
      </c>
      <c r="H698">
        <v>1750</v>
      </c>
      <c r="I698">
        <v>1750</v>
      </c>
      <c r="J698">
        <v>1750</v>
      </c>
      <c r="K698">
        <v>1750</v>
      </c>
      <c r="L698">
        <v>1750</v>
      </c>
      <c r="M698">
        <v>1750</v>
      </c>
      <c r="N698">
        <v>1750</v>
      </c>
      <c r="O698">
        <v>130</v>
      </c>
      <c r="P698">
        <v>1191</v>
      </c>
      <c r="Q698">
        <v>525</v>
      </c>
      <c r="R698">
        <v>212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1910</v>
      </c>
      <c r="B699" t="s">
        <v>755</v>
      </c>
      <c r="C699">
        <v>1750</v>
      </c>
      <c r="D699">
        <v>1750</v>
      </c>
      <c r="E699">
        <v>1750</v>
      </c>
      <c r="F699">
        <v>1750</v>
      </c>
      <c r="G699">
        <v>1750</v>
      </c>
      <c r="H699">
        <v>1750</v>
      </c>
      <c r="I699">
        <v>1750</v>
      </c>
      <c r="J699">
        <v>1750</v>
      </c>
      <c r="K699">
        <v>1750</v>
      </c>
      <c r="L699">
        <v>1750</v>
      </c>
      <c r="M699">
        <v>1750</v>
      </c>
      <c r="N699">
        <v>1750</v>
      </c>
      <c r="O699">
        <v>315</v>
      </c>
      <c r="P699">
        <v>2359</v>
      </c>
      <c r="Q699">
        <v>403</v>
      </c>
      <c r="R699">
        <v>750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35">
      <c r="A700">
        <v>1913</v>
      </c>
      <c r="B700" t="s">
        <v>631</v>
      </c>
      <c r="C700">
        <v>972</v>
      </c>
      <c r="D700">
        <v>972</v>
      </c>
      <c r="E700">
        <v>972</v>
      </c>
      <c r="F700">
        <v>972</v>
      </c>
      <c r="G700">
        <v>563</v>
      </c>
      <c r="H700">
        <v>972</v>
      </c>
      <c r="I700">
        <v>972</v>
      </c>
      <c r="J700">
        <v>972</v>
      </c>
      <c r="K700">
        <v>972</v>
      </c>
      <c r="L700">
        <v>972</v>
      </c>
      <c r="M700">
        <v>972</v>
      </c>
      <c r="N700">
        <v>972</v>
      </c>
      <c r="O700">
        <v>354</v>
      </c>
      <c r="P700">
        <v>374</v>
      </c>
      <c r="Q700">
        <v>273</v>
      </c>
      <c r="R700">
        <v>703</v>
      </c>
      <c r="S700">
        <v>326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35">
      <c r="A701">
        <v>1914</v>
      </c>
      <c r="B701" t="s">
        <v>631</v>
      </c>
      <c r="C701">
        <v>616</v>
      </c>
      <c r="D701">
        <v>616</v>
      </c>
      <c r="E701">
        <v>616</v>
      </c>
      <c r="F701">
        <v>616</v>
      </c>
      <c r="G701">
        <v>679</v>
      </c>
      <c r="H701">
        <v>616</v>
      </c>
      <c r="I701">
        <v>616</v>
      </c>
      <c r="J701">
        <v>616</v>
      </c>
      <c r="K701">
        <v>616</v>
      </c>
      <c r="L701">
        <v>616</v>
      </c>
      <c r="M701">
        <v>616</v>
      </c>
      <c r="N701">
        <v>616</v>
      </c>
      <c r="O701">
        <v>856</v>
      </c>
      <c r="P701">
        <v>333</v>
      </c>
      <c r="Q701">
        <v>181</v>
      </c>
      <c r="R701">
        <v>206</v>
      </c>
      <c r="S701">
        <v>10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1917</v>
      </c>
      <c r="B702" t="s">
        <v>998</v>
      </c>
      <c r="C702">
        <v>10000</v>
      </c>
      <c r="D702">
        <v>10000</v>
      </c>
      <c r="E702">
        <v>10000</v>
      </c>
      <c r="F702">
        <v>10000</v>
      </c>
      <c r="G702">
        <v>10000</v>
      </c>
      <c r="H702">
        <v>10000</v>
      </c>
      <c r="I702">
        <v>10000</v>
      </c>
      <c r="J702">
        <v>10000</v>
      </c>
      <c r="K702">
        <v>10000</v>
      </c>
      <c r="L702">
        <v>10000</v>
      </c>
      <c r="M702">
        <v>10000</v>
      </c>
      <c r="N702">
        <v>10000</v>
      </c>
      <c r="O702">
        <v>1260</v>
      </c>
      <c r="P702">
        <v>10093</v>
      </c>
      <c r="Q702">
        <v>0</v>
      </c>
      <c r="R702">
        <v>840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1918</v>
      </c>
      <c r="B703" t="s">
        <v>998</v>
      </c>
      <c r="C703">
        <v>10000</v>
      </c>
      <c r="D703">
        <v>10000</v>
      </c>
      <c r="E703">
        <v>10000</v>
      </c>
      <c r="F703">
        <v>10000</v>
      </c>
      <c r="G703">
        <v>10000</v>
      </c>
      <c r="H703">
        <v>10000</v>
      </c>
      <c r="I703">
        <v>10000</v>
      </c>
      <c r="J703">
        <v>10000</v>
      </c>
      <c r="K703">
        <v>10000</v>
      </c>
      <c r="L703">
        <v>10000</v>
      </c>
      <c r="M703">
        <v>10000</v>
      </c>
      <c r="N703">
        <v>10000</v>
      </c>
      <c r="O703">
        <v>775</v>
      </c>
      <c r="P703">
        <v>1534</v>
      </c>
      <c r="Q703">
        <v>842</v>
      </c>
      <c r="R703">
        <v>11028</v>
      </c>
      <c r="S703">
        <v>250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1921</v>
      </c>
      <c r="B704" t="s">
        <v>999</v>
      </c>
      <c r="C704">
        <v>10000</v>
      </c>
      <c r="D704">
        <v>10000</v>
      </c>
      <c r="E704">
        <v>10000</v>
      </c>
      <c r="F704">
        <v>10000</v>
      </c>
      <c r="G704">
        <v>10000</v>
      </c>
      <c r="H704">
        <v>10000</v>
      </c>
      <c r="I704">
        <v>10000</v>
      </c>
      <c r="J704">
        <v>10000</v>
      </c>
      <c r="K704">
        <v>10000</v>
      </c>
      <c r="L704">
        <v>10000</v>
      </c>
      <c r="M704">
        <v>10000</v>
      </c>
      <c r="N704">
        <v>10000</v>
      </c>
      <c r="O704">
        <v>0</v>
      </c>
      <c r="P704">
        <v>290</v>
      </c>
      <c r="Q704">
        <v>75</v>
      </c>
      <c r="R704">
        <v>3357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35">
      <c r="A705">
        <v>1922</v>
      </c>
      <c r="B705" t="s">
        <v>999</v>
      </c>
      <c r="C705">
        <v>10000</v>
      </c>
      <c r="D705">
        <v>10000</v>
      </c>
      <c r="E705">
        <v>10000</v>
      </c>
      <c r="F705">
        <v>10000</v>
      </c>
      <c r="G705">
        <v>10000</v>
      </c>
      <c r="H705">
        <v>10000</v>
      </c>
      <c r="I705">
        <v>10000</v>
      </c>
      <c r="J705">
        <v>10000</v>
      </c>
      <c r="K705">
        <v>10000</v>
      </c>
      <c r="L705">
        <v>10000</v>
      </c>
      <c r="M705">
        <v>10000</v>
      </c>
      <c r="N705">
        <v>10000</v>
      </c>
      <c r="O705">
        <v>-260</v>
      </c>
      <c r="P705">
        <v>2097</v>
      </c>
      <c r="Q705">
        <v>2363</v>
      </c>
      <c r="R705">
        <v>0</v>
      </c>
      <c r="S705">
        <v>1450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1926</v>
      </c>
      <c r="B706" t="s">
        <v>1032</v>
      </c>
      <c r="C706">
        <v>10</v>
      </c>
      <c r="D706">
        <v>8</v>
      </c>
      <c r="E706">
        <v>7</v>
      </c>
      <c r="F706">
        <v>6</v>
      </c>
      <c r="G706">
        <v>5</v>
      </c>
      <c r="H706">
        <v>5</v>
      </c>
      <c r="I706">
        <v>5</v>
      </c>
      <c r="J706">
        <v>5</v>
      </c>
      <c r="K706">
        <v>4</v>
      </c>
      <c r="L706">
        <v>4</v>
      </c>
      <c r="M706">
        <v>2</v>
      </c>
      <c r="N706">
        <v>2</v>
      </c>
      <c r="O706">
        <v>10</v>
      </c>
      <c r="P706">
        <v>9</v>
      </c>
      <c r="Q706">
        <v>8</v>
      </c>
      <c r="R706">
        <v>8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1927</v>
      </c>
      <c r="B707" t="s">
        <v>1033</v>
      </c>
      <c r="C707">
        <v>263</v>
      </c>
      <c r="D707">
        <v>263</v>
      </c>
      <c r="E707">
        <v>263</v>
      </c>
      <c r="F707">
        <v>263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197</v>
      </c>
      <c r="P707">
        <v>167</v>
      </c>
      <c r="Q707">
        <v>144</v>
      </c>
      <c r="R707">
        <v>168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35">
      <c r="A708">
        <v>1928</v>
      </c>
      <c r="B708" t="s">
        <v>1034</v>
      </c>
      <c r="C708">
        <v>69</v>
      </c>
      <c r="D708">
        <v>69</v>
      </c>
      <c r="E708">
        <v>69</v>
      </c>
      <c r="F708">
        <v>69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56</v>
      </c>
      <c r="P708">
        <v>40</v>
      </c>
      <c r="Q708">
        <v>47</v>
      </c>
      <c r="R708">
        <v>55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35">
      <c r="A709">
        <v>1930</v>
      </c>
      <c r="B709" t="s">
        <v>1034</v>
      </c>
      <c r="C709">
        <v>69</v>
      </c>
      <c r="D709">
        <v>69</v>
      </c>
      <c r="E709">
        <v>69</v>
      </c>
      <c r="F709">
        <v>69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56</v>
      </c>
      <c r="P709">
        <v>40</v>
      </c>
      <c r="Q709">
        <v>47</v>
      </c>
      <c r="R709">
        <v>55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1931</v>
      </c>
      <c r="B710" t="s">
        <v>1034</v>
      </c>
      <c r="C710">
        <v>69</v>
      </c>
      <c r="D710">
        <v>69</v>
      </c>
      <c r="E710">
        <v>69</v>
      </c>
      <c r="F710">
        <v>69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56</v>
      </c>
      <c r="P710">
        <v>40</v>
      </c>
      <c r="Q710">
        <v>47</v>
      </c>
      <c r="R710">
        <v>55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1932</v>
      </c>
      <c r="B711" t="s">
        <v>1034</v>
      </c>
      <c r="C711">
        <v>48</v>
      </c>
      <c r="D711">
        <v>48</v>
      </c>
      <c r="E711">
        <v>48</v>
      </c>
      <c r="F711">
        <v>48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40</v>
      </c>
      <c r="P711">
        <v>45</v>
      </c>
      <c r="Q711">
        <v>46</v>
      </c>
      <c r="R711">
        <v>41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1934</v>
      </c>
      <c r="B712" t="s">
        <v>1034</v>
      </c>
      <c r="C712">
        <v>61</v>
      </c>
      <c r="D712">
        <v>61</v>
      </c>
      <c r="E712">
        <v>61</v>
      </c>
      <c r="F712">
        <v>61</v>
      </c>
      <c r="G712">
        <v>61</v>
      </c>
      <c r="H712">
        <v>61</v>
      </c>
      <c r="I712">
        <v>61</v>
      </c>
      <c r="J712">
        <v>61</v>
      </c>
      <c r="K712">
        <v>61</v>
      </c>
      <c r="L712">
        <v>61</v>
      </c>
      <c r="M712">
        <v>61</v>
      </c>
      <c r="N712">
        <v>61</v>
      </c>
      <c r="O712">
        <v>20</v>
      </c>
      <c r="P712">
        <v>17</v>
      </c>
      <c r="Q712">
        <v>6</v>
      </c>
      <c r="R712">
        <v>16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1936</v>
      </c>
      <c r="B713" t="s">
        <v>1034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1938</v>
      </c>
      <c r="B714" t="s">
        <v>1034</v>
      </c>
      <c r="C714">
        <v>50</v>
      </c>
      <c r="D714">
        <v>50</v>
      </c>
      <c r="E714">
        <v>50</v>
      </c>
      <c r="F714">
        <v>50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53</v>
      </c>
      <c r="P714">
        <v>44</v>
      </c>
      <c r="Q714">
        <v>24</v>
      </c>
      <c r="R714">
        <v>33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35">
      <c r="A715">
        <v>1939</v>
      </c>
      <c r="B715" t="s">
        <v>1034</v>
      </c>
      <c r="C715">
        <v>48</v>
      </c>
      <c r="D715">
        <v>48</v>
      </c>
      <c r="E715">
        <v>48</v>
      </c>
      <c r="F715">
        <v>48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40</v>
      </c>
      <c r="P715">
        <v>45</v>
      </c>
      <c r="Q715">
        <v>46</v>
      </c>
      <c r="R715">
        <v>41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35">
      <c r="A716">
        <v>1940</v>
      </c>
      <c r="B716" t="s">
        <v>1034</v>
      </c>
      <c r="C716">
        <v>50</v>
      </c>
      <c r="D716">
        <v>50</v>
      </c>
      <c r="E716">
        <v>50</v>
      </c>
      <c r="F716">
        <v>50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53</v>
      </c>
      <c r="P716">
        <v>44</v>
      </c>
      <c r="Q716">
        <v>24</v>
      </c>
      <c r="R716">
        <v>33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35">
      <c r="A717">
        <v>1941</v>
      </c>
      <c r="B717" t="s">
        <v>1034</v>
      </c>
      <c r="C717">
        <v>69</v>
      </c>
      <c r="D717">
        <v>69</v>
      </c>
      <c r="E717">
        <v>69</v>
      </c>
      <c r="F717">
        <v>69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56</v>
      </c>
      <c r="P717">
        <v>40</v>
      </c>
      <c r="Q717">
        <v>47</v>
      </c>
      <c r="R717">
        <v>55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1942</v>
      </c>
      <c r="B718" t="s">
        <v>1034</v>
      </c>
      <c r="C718">
        <v>69</v>
      </c>
      <c r="D718">
        <v>69</v>
      </c>
      <c r="E718">
        <v>69</v>
      </c>
      <c r="F718">
        <v>69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56</v>
      </c>
      <c r="P718">
        <v>40</v>
      </c>
      <c r="Q718">
        <v>47</v>
      </c>
      <c r="R718">
        <v>55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1944</v>
      </c>
      <c r="B719" t="s">
        <v>1034</v>
      </c>
      <c r="C719">
        <v>50</v>
      </c>
      <c r="D719">
        <v>50</v>
      </c>
      <c r="E719">
        <v>50</v>
      </c>
      <c r="F719">
        <v>50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53</v>
      </c>
      <c r="P719">
        <v>44</v>
      </c>
      <c r="Q719">
        <v>24</v>
      </c>
      <c r="R719">
        <v>33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1945</v>
      </c>
      <c r="B720" t="s">
        <v>1035</v>
      </c>
      <c r="C720">
        <v>10</v>
      </c>
      <c r="D720">
        <v>10</v>
      </c>
      <c r="E720">
        <v>10</v>
      </c>
      <c r="F720">
        <v>10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11</v>
      </c>
      <c r="P720">
        <v>5</v>
      </c>
      <c r="Q720">
        <v>3</v>
      </c>
      <c r="R720">
        <v>7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1947</v>
      </c>
      <c r="B721" t="s">
        <v>1035</v>
      </c>
      <c r="C721">
        <v>10</v>
      </c>
      <c r="D721">
        <v>10</v>
      </c>
      <c r="E721">
        <v>10</v>
      </c>
      <c r="F721">
        <v>10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11</v>
      </c>
      <c r="P721">
        <v>5</v>
      </c>
      <c r="Q721">
        <v>3</v>
      </c>
      <c r="R721">
        <v>7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1948</v>
      </c>
      <c r="B722" t="s">
        <v>1035</v>
      </c>
      <c r="C722">
        <v>10</v>
      </c>
      <c r="D722">
        <v>10</v>
      </c>
      <c r="E722">
        <v>10</v>
      </c>
      <c r="F722">
        <v>10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11</v>
      </c>
      <c r="P722">
        <v>5</v>
      </c>
      <c r="Q722">
        <v>3</v>
      </c>
      <c r="R722">
        <v>7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35">
      <c r="A723">
        <v>1949</v>
      </c>
      <c r="B723" t="s">
        <v>1035</v>
      </c>
      <c r="C723">
        <v>10</v>
      </c>
      <c r="D723">
        <v>10</v>
      </c>
      <c r="E723">
        <v>10</v>
      </c>
      <c r="F723">
        <v>10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4</v>
      </c>
      <c r="P723">
        <v>7</v>
      </c>
      <c r="Q723">
        <v>6</v>
      </c>
      <c r="R723">
        <v>9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1951</v>
      </c>
      <c r="B724" t="s">
        <v>1035</v>
      </c>
      <c r="C724">
        <v>7</v>
      </c>
      <c r="D724">
        <v>7</v>
      </c>
      <c r="E724">
        <v>7</v>
      </c>
      <c r="F724">
        <v>7</v>
      </c>
      <c r="G724">
        <v>7</v>
      </c>
      <c r="H724">
        <v>7</v>
      </c>
      <c r="I724">
        <v>7</v>
      </c>
      <c r="J724">
        <v>7</v>
      </c>
      <c r="K724">
        <v>7</v>
      </c>
      <c r="L724">
        <v>7</v>
      </c>
      <c r="M724">
        <v>7</v>
      </c>
      <c r="N724">
        <v>7</v>
      </c>
      <c r="O724">
        <v>8</v>
      </c>
      <c r="P724">
        <v>4</v>
      </c>
      <c r="Q724">
        <v>0</v>
      </c>
      <c r="R724">
        <v>4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1952</v>
      </c>
      <c r="B725" t="s">
        <v>1035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1953</v>
      </c>
      <c r="B726" t="s">
        <v>1035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1955</v>
      </c>
      <c r="B727" t="s">
        <v>1035</v>
      </c>
      <c r="C727">
        <v>8</v>
      </c>
      <c r="D727">
        <v>8</v>
      </c>
      <c r="E727">
        <v>8</v>
      </c>
      <c r="F727">
        <v>8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5</v>
      </c>
      <c r="P727">
        <v>2</v>
      </c>
      <c r="Q727">
        <v>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1956</v>
      </c>
      <c r="B728" t="s">
        <v>1035</v>
      </c>
      <c r="C728">
        <v>10</v>
      </c>
      <c r="D728">
        <v>10</v>
      </c>
      <c r="E728">
        <v>10</v>
      </c>
      <c r="F728">
        <v>10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4</v>
      </c>
      <c r="P728">
        <v>7</v>
      </c>
      <c r="Q728">
        <v>6</v>
      </c>
      <c r="R728">
        <v>9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1957</v>
      </c>
      <c r="B729" t="s">
        <v>1035</v>
      </c>
      <c r="C729">
        <v>8</v>
      </c>
      <c r="D729">
        <v>8</v>
      </c>
      <c r="E729">
        <v>8</v>
      </c>
      <c r="F729">
        <v>8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5</v>
      </c>
      <c r="P729">
        <v>2</v>
      </c>
      <c r="Q729">
        <v>0</v>
      </c>
      <c r="R729">
        <v>1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1958</v>
      </c>
      <c r="B730" t="s">
        <v>1035</v>
      </c>
      <c r="C730">
        <v>10</v>
      </c>
      <c r="D730">
        <v>10</v>
      </c>
      <c r="E730">
        <v>10</v>
      </c>
      <c r="F730">
        <v>10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11</v>
      </c>
      <c r="P730">
        <v>5</v>
      </c>
      <c r="Q730">
        <v>3</v>
      </c>
      <c r="R730">
        <v>7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1959</v>
      </c>
      <c r="B731" t="s">
        <v>1035</v>
      </c>
      <c r="C731">
        <v>10</v>
      </c>
      <c r="D731">
        <v>10</v>
      </c>
      <c r="E731">
        <v>10</v>
      </c>
      <c r="F731">
        <v>10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11</v>
      </c>
      <c r="P731">
        <v>5</v>
      </c>
      <c r="Q731">
        <v>3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1961</v>
      </c>
      <c r="B732" t="s">
        <v>1035</v>
      </c>
      <c r="C732">
        <v>8</v>
      </c>
      <c r="D732">
        <v>8</v>
      </c>
      <c r="E732">
        <v>8</v>
      </c>
      <c r="F732">
        <v>8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5</v>
      </c>
      <c r="P732">
        <v>2</v>
      </c>
      <c r="Q732">
        <v>0</v>
      </c>
      <c r="R732">
        <v>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1962</v>
      </c>
      <c r="B733" t="s">
        <v>1036</v>
      </c>
      <c r="C733">
        <v>7</v>
      </c>
      <c r="D733">
        <v>8</v>
      </c>
      <c r="E733">
        <v>7</v>
      </c>
      <c r="F733">
        <v>7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11</v>
      </c>
      <c r="P733">
        <v>13</v>
      </c>
      <c r="Q733">
        <v>10</v>
      </c>
      <c r="R733">
        <v>8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1964</v>
      </c>
      <c r="B734" t="s">
        <v>1036</v>
      </c>
      <c r="C734">
        <v>7</v>
      </c>
      <c r="D734">
        <v>8</v>
      </c>
      <c r="E734">
        <v>7</v>
      </c>
      <c r="F734">
        <v>7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11</v>
      </c>
      <c r="P734">
        <v>13</v>
      </c>
      <c r="Q734">
        <v>10</v>
      </c>
      <c r="R734">
        <v>8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1965</v>
      </c>
      <c r="B735" t="s">
        <v>1036</v>
      </c>
      <c r="C735">
        <v>7</v>
      </c>
      <c r="D735">
        <v>8</v>
      </c>
      <c r="E735">
        <v>7</v>
      </c>
      <c r="F735">
        <v>7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11</v>
      </c>
      <c r="P735">
        <v>13</v>
      </c>
      <c r="Q735">
        <v>10</v>
      </c>
      <c r="R735">
        <v>8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1966</v>
      </c>
      <c r="B736" t="s">
        <v>1036</v>
      </c>
      <c r="C736">
        <v>2</v>
      </c>
      <c r="D736">
        <v>3</v>
      </c>
      <c r="E736">
        <v>3</v>
      </c>
      <c r="F736">
        <v>3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5</v>
      </c>
      <c r="P736">
        <v>4</v>
      </c>
      <c r="Q736">
        <v>7</v>
      </c>
      <c r="R736">
        <v>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1968</v>
      </c>
      <c r="B737" t="s">
        <v>1036</v>
      </c>
      <c r="C737">
        <v>1</v>
      </c>
      <c r="D737">
        <v>1</v>
      </c>
      <c r="E737">
        <v>1</v>
      </c>
      <c r="F737">
        <v>1</v>
      </c>
      <c r="G737">
        <v>1</v>
      </c>
      <c r="H737">
        <v>1</v>
      </c>
      <c r="I737">
        <v>1</v>
      </c>
      <c r="J737">
        <v>1</v>
      </c>
      <c r="K737">
        <v>1</v>
      </c>
      <c r="L737">
        <v>1</v>
      </c>
      <c r="M737">
        <v>1</v>
      </c>
      <c r="N737">
        <v>1</v>
      </c>
      <c r="O737">
        <v>1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1970</v>
      </c>
      <c r="B738" t="s">
        <v>1036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1972</v>
      </c>
      <c r="B739" t="s">
        <v>1036</v>
      </c>
      <c r="C739">
        <v>1</v>
      </c>
      <c r="D739">
        <v>1</v>
      </c>
      <c r="E739">
        <v>2</v>
      </c>
      <c r="F739">
        <v>2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2</v>
      </c>
      <c r="P739">
        <v>2</v>
      </c>
      <c r="Q739">
        <v>3</v>
      </c>
      <c r="R739">
        <v>1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1973</v>
      </c>
      <c r="B740" t="s">
        <v>1036</v>
      </c>
      <c r="C740">
        <v>2</v>
      </c>
      <c r="D740">
        <v>3</v>
      </c>
      <c r="E740">
        <v>3</v>
      </c>
      <c r="F740">
        <v>3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5</v>
      </c>
      <c r="P740">
        <v>4</v>
      </c>
      <c r="Q740">
        <v>7</v>
      </c>
      <c r="R740">
        <v>6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1974</v>
      </c>
      <c r="B741" t="s">
        <v>1036</v>
      </c>
      <c r="C741">
        <v>1</v>
      </c>
      <c r="D741">
        <v>1</v>
      </c>
      <c r="E741">
        <v>2</v>
      </c>
      <c r="F741">
        <v>2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2</v>
      </c>
      <c r="P741">
        <v>2</v>
      </c>
      <c r="Q741">
        <v>3</v>
      </c>
      <c r="R741">
        <v>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1975</v>
      </c>
      <c r="B742" t="s">
        <v>1036</v>
      </c>
      <c r="C742">
        <v>7</v>
      </c>
      <c r="D742">
        <v>8</v>
      </c>
      <c r="E742">
        <v>7</v>
      </c>
      <c r="F742">
        <v>7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11</v>
      </c>
      <c r="P742">
        <v>13</v>
      </c>
      <c r="Q742">
        <v>10</v>
      </c>
      <c r="R742">
        <v>8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1976</v>
      </c>
      <c r="B743" t="s">
        <v>1036</v>
      </c>
      <c r="C743">
        <v>7</v>
      </c>
      <c r="D743">
        <v>8</v>
      </c>
      <c r="E743">
        <v>7</v>
      </c>
      <c r="F743">
        <v>7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11</v>
      </c>
      <c r="P743">
        <v>13</v>
      </c>
      <c r="Q743">
        <v>10</v>
      </c>
      <c r="R743">
        <v>8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1978</v>
      </c>
      <c r="B744" t="s">
        <v>1036</v>
      </c>
      <c r="C744">
        <v>1</v>
      </c>
      <c r="D744">
        <v>1</v>
      </c>
      <c r="E744">
        <v>2</v>
      </c>
      <c r="F744">
        <v>2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</v>
      </c>
      <c r="P744">
        <v>2</v>
      </c>
      <c r="Q744">
        <v>3</v>
      </c>
      <c r="R744">
        <v>1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1979</v>
      </c>
      <c r="B745" t="s">
        <v>1037</v>
      </c>
      <c r="C745">
        <v>18</v>
      </c>
      <c r="D745">
        <v>18</v>
      </c>
      <c r="E745">
        <v>19</v>
      </c>
      <c r="F745">
        <v>18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19</v>
      </c>
      <c r="P745">
        <v>16</v>
      </c>
      <c r="Q745">
        <v>20</v>
      </c>
      <c r="R745">
        <v>21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1981</v>
      </c>
      <c r="B746" t="s">
        <v>1037</v>
      </c>
      <c r="C746">
        <v>18</v>
      </c>
      <c r="D746">
        <v>18</v>
      </c>
      <c r="E746">
        <v>19</v>
      </c>
      <c r="F746">
        <v>18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18</v>
      </c>
      <c r="P746">
        <v>21</v>
      </c>
      <c r="Q746">
        <v>31</v>
      </c>
      <c r="R746">
        <v>14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1982</v>
      </c>
      <c r="B747" t="s">
        <v>1037</v>
      </c>
      <c r="C747">
        <v>18</v>
      </c>
      <c r="D747">
        <v>18</v>
      </c>
      <c r="E747">
        <v>19</v>
      </c>
      <c r="F747">
        <v>18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15</v>
      </c>
      <c r="P747">
        <v>10</v>
      </c>
      <c r="Q747">
        <v>29</v>
      </c>
      <c r="R747">
        <v>27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1983</v>
      </c>
      <c r="B748" t="s">
        <v>1037</v>
      </c>
      <c r="C748">
        <v>14</v>
      </c>
      <c r="D748">
        <v>14</v>
      </c>
      <c r="E748">
        <v>15</v>
      </c>
      <c r="F748">
        <v>14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14</v>
      </c>
      <c r="P748">
        <v>18</v>
      </c>
      <c r="Q748">
        <v>19</v>
      </c>
      <c r="R748">
        <v>10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1985</v>
      </c>
      <c r="B749" t="s">
        <v>1037</v>
      </c>
      <c r="C749">
        <v>12</v>
      </c>
      <c r="D749">
        <v>12</v>
      </c>
      <c r="E749">
        <v>13</v>
      </c>
      <c r="F749">
        <v>12</v>
      </c>
      <c r="G749">
        <v>12</v>
      </c>
      <c r="H749">
        <v>11</v>
      </c>
      <c r="I749">
        <v>13</v>
      </c>
      <c r="J749">
        <v>11</v>
      </c>
      <c r="K749">
        <v>13</v>
      </c>
      <c r="L749">
        <v>13</v>
      </c>
      <c r="M749">
        <v>11</v>
      </c>
      <c r="N749">
        <v>13</v>
      </c>
      <c r="O749">
        <v>0</v>
      </c>
      <c r="P749">
        <v>0</v>
      </c>
      <c r="Q749">
        <v>3</v>
      </c>
      <c r="R749">
        <v>5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1987</v>
      </c>
      <c r="B750" t="s">
        <v>1037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1989</v>
      </c>
      <c r="B751" t="s">
        <v>1037</v>
      </c>
      <c r="C751">
        <v>18</v>
      </c>
      <c r="D751">
        <v>18</v>
      </c>
      <c r="E751">
        <v>19</v>
      </c>
      <c r="F751">
        <v>18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11</v>
      </c>
      <c r="P751">
        <v>21</v>
      </c>
      <c r="Q751">
        <v>27</v>
      </c>
      <c r="R751">
        <v>50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1990</v>
      </c>
      <c r="B752" t="s">
        <v>1037</v>
      </c>
      <c r="C752">
        <v>14</v>
      </c>
      <c r="D752">
        <v>14</v>
      </c>
      <c r="E752">
        <v>15</v>
      </c>
      <c r="F752">
        <v>14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17</v>
      </c>
      <c r="P752">
        <v>18</v>
      </c>
      <c r="Q752">
        <v>14</v>
      </c>
      <c r="R752">
        <v>12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1991</v>
      </c>
      <c r="B753" t="s">
        <v>1037</v>
      </c>
      <c r="C753">
        <v>18</v>
      </c>
      <c r="D753">
        <v>18</v>
      </c>
      <c r="E753">
        <v>19</v>
      </c>
      <c r="F753">
        <v>18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28</v>
      </c>
      <c r="P753">
        <v>20</v>
      </c>
      <c r="Q753">
        <v>22</v>
      </c>
      <c r="R753">
        <v>35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1992</v>
      </c>
      <c r="B754" t="s">
        <v>1037</v>
      </c>
      <c r="C754">
        <v>18</v>
      </c>
      <c r="D754">
        <v>18</v>
      </c>
      <c r="E754">
        <v>19</v>
      </c>
      <c r="F754">
        <v>18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22</v>
      </c>
      <c r="Q754">
        <v>13</v>
      </c>
      <c r="R754">
        <v>14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1993</v>
      </c>
      <c r="B755" t="s">
        <v>1037</v>
      </c>
      <c r="C755">
        <v>18</v>
      </c>
      <c r="D755">
        <v>18</v>
      </c>
      <c r="E755">
        <v>19</v>
      </c>
      <c r="F755">
        <v>18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9</v>
      </c>
      <c r="P755">
        <v>19</v>
      </c>
      <c r="Q755">
        <v>21</v>
      </c>
      <c r="R755">
        <v>9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1995</v>
      </c>
      <c r="B756" t="s">
        <v>1037</v>
      </c>
      <c r="C756">
        <v>18</v>
      </c>
      <c r="D756">
        <v>18</v>
      </c>
      <c r="E756">
        <v>19</v>
      </c>
      <c r="F756">
        <v>18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18</v>
      </c>
      <c r="P756">
        <v>23</v>
      </c>
      <c r="Q756">
        <v>17</v>
      </c>
      <c r="R756">
        <v>39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1996</v>
      </c>
      <c r="B757" t="s">
        <v>1038</v>
      </c>
      <c r="C757">
        <v>40</v>
      </c>
      <c r="D757">
        <v>43</v>
      </c>
      <c r="E757">
        <v>43</v>
      </c>
      <c r="F757">
        <v>43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29</v>
      </c>
      <c r="P757">
        <v>19</v>
      </c>
      <c r="Q757">
        <v>10</v>
      </c>
      <c r="R757">
        <v>25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1997</v>
      </c>
      <c r="B758" t="s">
        <v>1039</v>
      </c>
      <c r="C758">
        <v>14</v>
      </c>
      <c r="D758">
        <v>16</v>
      </c>
      <c r="E758">
        <v>17</v>
      </c>
      <c r="F758">
        <v>17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22</v>
      </c>
      <c r="P758">
        <v>27</v>
      </c>
      <c r="Q758">
        <v>28</v>
      </c>
      <c r="R758">
        <v>29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1998</v>
      </c>
      <c r="B759" t="s">
        <v>1040</v>
      </c>
      <c r="C759">
        <v>258</v>
      </c>
      <c r="D759">
        <v>258</v>
      </c>
      <c r="E759">
        <v>271</v>
      </c>
      <c r="F759">
        <v>258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338</v>
      </c>
      <c r="P759">
        <v>301</v>
      </c>
      <c r="Q759">
        <v>349</v>
      </c>
      <c r="R759">
        <v>384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1999</v>
      </c>
      <c r="B760" t="s">
        <v>1041</v>
      </c>
      <c r="C760">
        <v>8</v>
      </c>
      <c r="D760">
        <v>8</v>
      </c>
      <c r="E760">
        <v>8</v>
      </c>
      <c r="F760">
        <v>8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5</v>
      </c>
      <c r="P760">
        <v>2</v>
      </c>
      <c r="Q760">
        <v>0</v>
      </c>
      <c r="R760">
        <v>1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2000</v>
      </c>
      <c r="B761" t="s">
        <v>1042</v>
      </c>
      <c r="C761">
        <v>4</v>
      </c>
      <c r="D761">
        <v>4</v>
      </c>
      <c r="E761">
        <v>4</v>
      </c>
      <c r="F761">
        <v>4</v>
      </c>
      <c r="G761">
        <v>4</v>
      </c>
      <c r="H761">
        <v>4</v>
      </c>
      <c r="I761">
        <v>4</v>
      </c>
      <c r="J761">
        <v>4</v>
      </c>
      <c r="K761">
        <v>4</v>
      </c>
      <c r="L761">
        <v>4</v>
      </c>
      <c r="M761">
        <v>4</v>
      </c>
      <c r="N761">
        <v>4</v>
      </c>
      <c r="O761">
        <v>1</v>
      </c>
      <c r="P761">
        <v>1</v>
      </c>
      <c r="Q761">
        <v>1</v>
      </c>
      <c r="R761">
        <v>2</v>
      </c>
      <c r="S761">
        <v>2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2001</v>
      </c>
      <c r="B762" t="s">
        <v>1043</v>
      </c>
      <c r="C762">
        <v>10</v>
      </c>
      <c r="D762">
        <v>10</v>
      </c>
      <c r="E762">
        <v>10</v>
      </c>
      <c r="F762">
        <v>10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11</v>
      </c>
      <c r="P762">
        <v>5</v>
      </c>
      <c r="Q762">
        <v>3</v>
      </c>
      <c r="R762">
        <v>7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2002</v>
      </c>
      <c r="B763" t="s">
        <v>1044</v>
      </c>
      <c r="C763">
        <v>1</v>
      </c>
      <c r="D763">
        <v>4</v>
      </c>
      <c r="E763">
        <v>4</v>
      </c>
      <c r="F763">
        <v>4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2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2003</v>
      </c>
      <c r="B764" t="s">
        <v>1045</v>
      </c>
      <c r="C764">
        <v>10</v>
      </c>
      <c r="D764">
        <v>10</v>
      </c>
      <c r="E764">
        <v>10</v>
      </c>
      <c r="F764">
        <v>10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4</v>
      </c>
      <c r="P764">
        <v>7</v>
      </c>
      <c r="Q764">
        <v>6</v>
      </c>
      <c r="R764">
        <v>9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2004</v>
      </c>
      <c r="B765" t="s">
        <v>1046</v>
      </c>
      <c r="C765">
        <v>7</v>
      </c>
      <c r="D765">
        <v>7</v>
      </c>
      <c r="E765">
        <v>7</v>
      </c>
      <c r="F765">
        <v>7</v>
      </c>
      <c r="G765">
        <v>7</v>
      </c>
      <c r="H765">
        <v>7</v>
      </c>
      <c r="I765">
        <v>7</v>
      </c>
      <c r="J765">
        <v>7</v>
      </c>
      <c r="K765">
        <v>7</v>
      </c>
      <c r="L765">
        <v>7</v>
      </c>
      <c r="M765">
        <v>7</v>
      </c>
      <c r="N765">
        <v>7</v>
      </c>
      <c r="O765">
        <v>8</v>
      </c>
      <c r="P765">
        <v>4</v>
      </c>
      <c r="Q765">
        <v>0</v>
      </c>
      <c r="R765">
        <v>4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2005</v>
      </c>
      <c r="B766" t="s">
        <v>1047</v>
      </c>
      <c r="C766">
        <v>50</v>
      </c>
      <c r="D766">
        <v>50</v>
      </c>
      <c r="E766">
        <v>50</v>
      </c>
      <c r="F766">
        <v>50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53</v>
      </c>
      <c r="P766">
        <v>44</v>
      </c>
      <c r="Q766">
        <v>24</v>
      </c>
      <c r="R766">
        <v>33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2006</v>
      </c>
      <c r="B767" t="s">
        <v>1048</v>
      </c>
      <c r="C767">
        <v>20</v>
      </c>
      <c r="D767">
        <v>20</v>
      </c>
      <c r="E767">
        <v>20</v>
      </c>
      <c r="F767">
        <v>20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9</v>
      </c>
      <c r="P767">
        <v>9</v>
      </c>
      <c r="Q767">
        <v>4</v>
      </c>
      <c r="R767">
        <v>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2007</v>
      </c>
      <c r="B768" t="s">
        <v>1049</v>
      </c>
      <c r="C768">
        <v>69</v>
      </c>
      <c r="D768">
        <v>69</v>
      </c>
      <c r="E768">
        <v>69</v>
      </c>
      <c r="F768">
        <v>69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56</v>
      </c>
      <c r="P768">
        <v>40</v>
      </c>
      <c r="Q768">
        <v>47</v>
      </c>
      <c r="R768">
        <v>55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2008</v>
      </c>
      <c r="B769" t="s">
        <v>1050</v>
      </c>
      <c r="C769">
        <v>15</v>
      </c>
      <c r="D769">
        <v>15</v>
      </c>
      <c r="E769">
        <v>15</v>
      </c>
      <c r="F769">
        <v>15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7</v>
      </c>
      <c r="P769">
        <v>5</v>
      </c>
      <c r="Q769">
        <v>10</v>
      </c>
      <c r="R769">
        <v>7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2009</v>
      </c>
      <c r="B770" t="s">
        <v>1051</v>
      </c>
      <c r="C770">
        <v>48</v>
      </c>
      <c r="D770">
        <v>48</v>
      </c>
      <c r="E770">
        <v>48</v>
      </c>
      <c r="F770">
        <v>48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40</v>
      </c>
      <c r="P770">
        <v>45</v>
      </c>
      <c r="Q770">
        <v>46</v>
      </c>
      <c r="R770">
        <v>41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2010</v>
      </c>
      <c r="B771" t="s">
        <v>1052</v>
      </c>
      <c r="C771">
        <v>61</v>
      </c>
      <c r="D771">
        <v>61</v>
      </c>
      <c r="E771">
        <v>61</v>
      </c>
      <c r="F771">
        <v>61</v>
      </c>
      <c r="G771">
        <v>61</v>
      </c>
      <c r="H771">
        <v>61</v>
      </c>
      <c r="I771">
        <v>61</v>
      </c>
      <c r="J771">
        <v>61</v>
      </c>
      <c r="K771">
        <v>61</v>
      </c>
      <c r="L771">
        <v>61</v>
      </c>
      <c r="M771">
        <v>61</v>
      </c>
      <c r="N771">
        <v>61</v>
      </c>
      <c r="O771">
        <v>32</v>
      </c>
      <c r="P771">
        <v>24</v>
      </c>
      <c r="Q771">
        <v>13</v>
      </c>
      <c r="R771">
        <v>25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2011</v>
      </c>
      <c r="B772" t="s">
        <v>1053</v>
      </c>
      <c r="C772">
        <v>1</v>
      </c>
      <c r="D772">
        <v>1</v>
      </c>
      <c r="E772">
        <v>2</v>
      </c>
      <c r="F772">
        <v>2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2</v>
      </c>
      <c r="P772">
        <v>2</v>
      </c>
      <c r="Q772">
        <v>3</v>
      </c>
      <c r="R772">
        <v>1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2012</v>
      </c>
      <c r="B773" t="s">
        <v>1054</v>
      </c>
      <c r="C773">
        <v>2</v>
      </c>
      <c r="D773">
        <v>2</v>
      </c>
      <c r="E773">
        <v>3</v>
      </c>
      <c r="F773">
        <v>3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2</v>
      </c>
      <c r="P773">
        <v>6</v>
      </c>
      <c r="Q773">
        <v>4</v>
      </c>
      <c r="R773">
        <v>6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2013</v>
      </c>
      <c r="B774" t="s">
        <v>1055</v>
      </c>
      <c r="C774">
        <v>7</v>
      </c>
      <c r="D774">
        <v>8</v>
      </c>
      <c r="E774">
        <v>7</v>
      </c>
      <c r="F774">
        <v>7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11</v>
      </c>
      <c r="P774">
        <v>13</v>
      </c>
      <c r="Q774">
        <v>10</v>
      </c>
      <c r="R774">
        <v>8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2014</v>
      </c>
      <c r="B775" t="s">
        <v>1056</v>
      </c>
      <c r="C775">
        <v>1</v>
      </c>
      <c r="D775">
        <v>1</v>
      </c>
      <c r="E775">
        <v>1</v>
      </c>
      <c r="F775">
        <v>1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2</v>
      </c>
      <c r="Q775">
        <v>3</v>
      </c>
      <c r="R775">
        <v>7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2015</v>
      </c>
      <c r="B776" t="s">
        <v>1057</v>
      </c>
      <c r="C776">
        <v>2</v>
      </c>
      <c r="D776">
        <v>3</v>
      </c>
      <c r="E776">
        <v>3</v>
      </c>
      <c r="F776">
        <v>3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5</v>
      </c>
      <c r="P776">
        <v>4</v>
      </c>
      <c r="Q776">
        <v>7</v>
      </c>
      <c r="R776">
        <v>6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2016</v>
      </c>
      <c r="B777" t="s">
        <v>1058</v>
      </c>
      <c r="C777">
        <v>1</v>
      </c>
      <c r="D777">
        <v>1</v>
      </c>
      <c r="E777">
        <v>1</v>
      </c>
      <c r="F777">
        <v>1</v>
      </c>
      <c r="G777">
        <v>1</v>
      </c>
      <c r="H777">
        <v>1</v>
      </c>
      <c r="I777">
        <v>1</v>
      </c>
      <c r="J777">
        <v>1</v>
      </c>
      <c r="K777">
        <v>1</v>
      </c>
      <c r="L777">
        <v>1</v>
      </c>
      <c r="M777">
        <v>1</v>
      </c>
      <c r="N777">
        <v>1</v>
      </c>
      <c r="O777">
        <v>2</v>
      </c>
      <c r="P777">
        <v>0</v>
      </c>
      <c r="Q777">
        <v>1</v>
      </c>
      <c r="R777">
        <v>1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2017</v>
      </c>
      <c r="B778" t="s">
        <v>1059</v>
      </c>
      <c r="C778">
        <v>74</v>
      </c>
      <c r="D778">
        <v>74</v>
      </c>
      <c r="E778">
        <v>77</v>
      </c>
      <c r="F778">
        <v>74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111</v>
      </c>
      <c r="P778">
        <v>86</v>
      </c>
      <c r="Q778">
        <v>87</v>
      </c>
      <c r="R778">
        <v>158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2018</v>
      </c>
      <c r="B779" t="s">
        <v>1060</v>
      </c>
      <c r="C779">
        <v>14</v>
      </c>
      <c r="D779">
        <v>14</v>
      </c>
      <c r="E779">
        <v>15</v>
      </c>
      <c r="F779">
        <v>14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19</v>
      </c>
      <c r="P779">
        <v>14</v>
      </c>
      <c r="Q779">
        <v>16</v>
      </c>
      <c r="R779">
        <v>18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2019</v>
      </c>
      <c r="B780" t="s">
        <v>1061</v>
      </c>
      <c r="C780">
        <v>90</v>
      </c>
      <c r="D780">
        <v>90</v>
      </c>
      <c r="E780">
        <v>95</v>
      </c>
      <c r="F780">
        <v>90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81</v>
      </c>
      <c r="P780">
        <v>88</v>
      </c>
      <c r="Q780">
        <v>114</v>
      </c>
      <c r="R780">
        <v>85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2020</v>
      </c>
      <c r="B781" t="s">
        <v>1062</v>
      </c>
      <c r="C781">
        <v>40</v>
      </c>
      <c r="D781">
        <v>40</v>
      </c>
      <c r="E781">
        <v>42</v>
      </c>
      <c r="F781">
        <v>40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88</v>
      </c>
      <c r="P781">
        <v>74</v>
      </c>
      <c r="Q781">
        <v>94</v>
      </c>
      <c r="R781">
        <v>92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2021</v>
      </c>
      <c r="B782" t="s">
        <v>1063</v>
      </c>
      <c r="C782">
        <v>28</v>
      </c>
      <c r="D782">
        <v>28</v>
      </c>
      <c r="E782">
        <v>29</v>
      </c>
      <c r="F782">
        <v>28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37</v>
      </c>
      <c r="P782">
        <v>36</v>
      </c>
      <c r="Q782">
        <v>33</v>
      </c>
      <c r="R782">
        <v>22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2022</v>
      </c>
      <c r="B783" t="s">
        <v>1064</v>
      </c>
      <c r="C783">
        <v>12</v>
      </c>
      <c r="D783">
        <v>12</v>
      </c>
      <c r="E783">
        <v>13</v>
      </c>
      <c r="F783">
        <v>12</v>
      </c>
      <c r="G783">
        <v>12</v>
      </c>
      <c r="H783">
        <v>11</v>
      </c>
      <c r="I783">
        <v>13</v>
      </c>
      <c r="J783">
        <v>11</v>
      </c>
      <c r="K783">
        <v>13</v>
      </c>
      <c r="L783">
        <v>13</v>
      </c>
      <c r="M783">
        <v>11</v>
      </c>
      <c r="N783">
        <v>13</v>
      </c>
      <c r="O783">
        <v>2</v>
      </c>
      <c r="P783">
        <v>3</v>
      </c>
      <c r="Q783">
        <v>5</v>
      </c>
      <c r="R783">
        <v>9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2023</v>
      </c>
      <c r="B784" t="s">
        <v>1065</v>
      </c>
      <c r="C784">
        <v>1424</v>
      </c>
      <c r="D784">
        <v>1424</v>
      </c>
      <c r="E784">
        <v>1495</v>
      </c>
      <c r="F784">
        <v>1424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1694</v>
      </c>
      <c r="P784">
        <v>1389</v>
      </c>
      <c r="Q784">
        <v>1405</v>
      </c>
      <c r="R784">
        <v>1196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2024</v>
      </c>
      <c r="B785" t="s">
        <v>1066</v>
      </c>
      <c r="C785">
        <v>340</v>
      </c>
      <c r="D785">
        <v>340</v>
      </c>
      <c r="E785">
        <v>357</v>
      </c>
      <c r="F785">
        <v>340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346</v>
      </c>
      <c r="P785">
        <v>376</v>
      </c>
      <c r="Q785">
        <v>373</v>
      </c>
      <c r="R785">
        <v>371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2025</v>
      </c>
      <c r="B786" t="s">
        <v>589</v>
      </c>
      <c r="C786">
        <v>11</v>
      </c>
      <c r="D786">
        <v>11</v>
      </c>
      <c r="E786">
        <v>11</v>
      </c>
      <c r="F786">
        <v>11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15</v>
      </c>
      <c r="P786">
        <v>13</v>
      </c>
      <c r="Q786">
        <v>11</v>
      </c>
      <c r="R786">
        <v>10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2026</v>
      </c>
      <c r="B787" t="s">
        <v>591</v>
      </c>
      <c r="C787">
        <v>124</v>
      </c>
      <c r="D787">
        <v>124</v>
      </c>
      <c r="E787">
        <v>130</v>
      </c>
      <c r="F787">
        <v>124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121</v>
      </c>
      <c r="P787">
        <v>90</v>
      </c>
      <c r="Q787">
        <v>116</v>
      </c>
      <c r="R787">
        <v>111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35">
      <c r="A788">
        <v>2049</v>
      </c>
      <c r="B788" t="s">
        <v>1067</v>
      </c>
      <c r="C788">
        <v>24183</v>
      </c>
      <c r="D788">
        <v>88670</v>
      </c>
      <c r="E788">
        <v>88670</v>
      </c>
      <c r="F788">
        <v>64487</v>
      </c>
      <c r="G788">
        <v>88670</v>
      </c>
      <c r="H788">
        <v>64487</v>
      </c>
      <c r="I788">
        <v>56426</v>
      </c>
      <c r="J788">
        <v>72547</v>
      </c>
      <c r="K788">
        <v>64487</v>
      </c>
      <c r="L788">
        <v>64487</v>
      </c>
      <c r="M788">
        <v>64487</v>
      </c>
      <c r="N788">
        <v>64487</v>
      </c>
      <c r="O788">
        <v>2801</v>
      </c>
      <c r="P788">
        <v>10105</v>
      </c>
      <c r="Q788">
        <v>5803</v>
      </c>
      <c r="R788">
        <v>79100</v>
      </c>
      <c r="S788">
        <v>664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2050</v>
      </c>
      <c r="B789" t="s">
        <v>589</v>
      </c>
      <c r="C789">
        <v>4</v>
      </c>
      <c r="D789">
        <v>4</v>
      </c>
      <c r="E789">
        <v>4</v>
      </c>
      <c r="F789">
        <v>4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2</v>
      </c>
      <c r="P789">
        <v>2</v>
      </c>
      <c r="Q789">
        <v>3</v>
      </c>
      <c r="R789">
        <v>4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</row>
    <row r="790" spans="1:26" x14ac:dyDescent="0.35">
      <c r="A790">
        <v>2051</v>
      </c>
      <c r="B790" t="s">
        <v>591</v>
      </c>
      <c r="C790">
        <v>108</v>
      </c>
      <c r="D790">
        <v>108</v>
      </c>
      <c r="E790">
        <v>113</v>
      </c>
      <c r="F790">
        <v>108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95</v>
      </c>
      <c r="P790">
        <v>125</v>
      </c>
      <c r="Q790">
        <v>116</v>
      </c>
      <c r="R790">
        <v>107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2052</v>
      </c>
      <c r="B791" t="s">
        <v>1034</v>
      </c>
      <c r="C791">
        <v>15</v>
      </c>
      <c r="D791">
        <v>15</v>
      </c>
      <c r="E791">
        <v>15</v>
      </c>
      <c r="F791">
        <v>15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7</v>
      </c>
      <c r="P791">
        <v>5</v>
      </c>
      <c r="Q791">
        <v>10</v>
      </c>
      <c r="R791">
        <v>5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2053</v>
      </c>
      <c r="B792" t="s">
        <v>1035</v>
      </c>
      <c r="C792">
        <v>1</v>
      </c>
      <c r="D792">
        <v>4</v>
      </c>
      <c r="E792">
        <v>4</v>
      </c>
      <c r="F792">
        <v>4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2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2054</v>
      </c>
      <c r="B793" t="s">
        <v>1036</v>
      </c>
      <c r="C793">
        <v>1</v>
      </c>
      <c r="D793">
        <v>1</v>
      </c>
      <c r="E793">
        <v>1</v>
      </c>
      <c r="F793">
        <v>1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2</v>
      </c>
      <c r="Q793">
        <v>3</v>
      </c>
      <c r="R793">
        <v>7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2055</v>
      </c>
      <c r="B794" t="s">
        <v>1037</v>
      </c>
      <c r="C794">
        <v>20</v>
      </c>
      <c r="D794">
        <v>20</v>
      </c>
      <c r="E794">
        <v>21</v>
      </c>
      <c r="F794">
        <v>20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45</v>
      </c>
      <c r="P794">
        <v>41</v>
      </c>
      <c r="Q794">
        <v>62</v>
      </c>
      <c r="R794">
        <v>49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2056</v>
      </c>
      <c r="B795" t="s">
        <v>1068</v>
      </c>
      <c r="C795">
        <v>-354</v>
      </c>
      <c r="D795">
        <v>-555</v>
      </c>
      <c r="E795">
        <v>-554</v>
      </c>
      <c r="F795">
        <v>-467</v>
      </c>
      <c r="G795">
        <v>-549</v>
      </c>
      <c r="H795">
        <v>-476</v>
      </c>
      <c r="I795">
        <v>-448</v>
      </c>
      <c r="J795">
        <v>-505</v>
      </c>
      <c r="K795">
        <v>-478</v>
      </c>
      <c r="L795">
        <v>-475</v>
      </c>
      <c r="M795">
        <v>-478</v>
      </c>
      <c r="N795">
        <v>-476</v>
      </c>
      <c r="O795">
        <v>-98</v>
      </c>
      <c r="P795">
        <v>-109</v>
      </c>
      <c r="Q795">
        <v>-134</v>
      </c>
      <c r="R795">
        <v>-123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2057</v>
      </c>
      <c r="B796" t="s">
        <v>1069</v>
      </c>
      <c r="C796">
        <v>22</v>
      </c>
      <c r="D796">
        <v>22</v>
      </c>
      <c r="E796">
        <v>22</v>
      </c>
      <c r="F796">
        <v>22</v>
      </c>
      <c r="G796">
        <v>22</v>
      </c>
      <c r="H796">
        <v>22</v>
      </c>
      <c r="I796">
        <v>22</v>
      </c>
      <c r="J796">
        <v>22</v>
      </c>
      <c r="K796">
        <v>22</v>
      </c>
      <c r="L796">
        <v>22</v>
      </c>
      <c r="M796">
        <v>22</v>
      </c>
      <c r="N796">
        <v>22</v>
      </c>
      <c r="O796">
        <v>2219</v>
      </c>
      <c r="P796">
        <v>748</v>
      </c>
      <c r="Q796">
        <v>55</v>
      </c>
      <c r="R796">
        <v>81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2058</v>
      </c>
      <c r="B797" t="s">
        <v>1070</v>
      </c>
      <c r="C797">
        <v>0</v>
      </c>
      <c r="D797">
        <v>80</v>
      </c>
      <c r="E797">
        <v>41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80</v>
      </c>
      <c r="Q797">
        <v>41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2059</v>
      </c>
      <c r="B798" t="s">
        <v>1071</v>
      </c>
      <c r="C798">
        <v>0</v>
      </c>
      <c r="D798">
        <v>170</v>
      </c>
      <c r="E798">
        <v>122</v>
      </c>
      <c r="F798">
        <v>126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85</v>
      </c>
      <c r="Q798">
        <v>61</v>
      </c>
      <c r="R798">
        <v>63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2060</v>
      </c>
      <c r="B799" t="s">
        <v>1072</v>
      </c>
      <c r="C799">
        <v>3</v>
      </c>
      <c r="D799">
        <v>3</v>
      </c>
      <c r="E799">
        <v>3</v>
      </c>
      <c r="F799">
        <v>3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3</v>
      </c>
      <c r="P799">
        <v>3</v>
      </c>
      <c r="Q799">
        <v>3</v>
      </c>
      <c r="R799">
        <v>3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2062</v>
      </c>
      <c r="B800" t="s">
        <v>1074</v>
      </c>
      <c r="C800">
        <v>22763</v>
      </c>
      <c r="D800">
        <v>22763</v>
      </c>
      <c r="E800">
        <v>22763</v>
      </c>
      <c r="F800">
        <v>22763</v>
      </c>
      <c r="G800">
        <v>22763</v>
      </c>
      <c r="H800">
        <v>22790</v>
      </c>
      <c r="I800">
        <v>22763</v>
      </c>
      <c r="J800">
        <v>22763</v>
      </c>
      <c r="K800">
        <v>22763</v>
      </c>
      <c r="L800">
        <v>22790</v>
      </c>
      <c r="M800">
        <v>22790</v>
      </c>
      <c r="N800">
        <v>22790</v>
      </c>
      <c r="O800">
        <v>238</v>
      </c>
      <c r="P800">
        <v>8579</v>
      </c>
      <c r="Q800">
        <v>249</v>
      </c>
      <c r="R800">
        <v>7140</v>
      </c>
      <c r="S800">
        <v>664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2063</v>
      </c>
      <c r="B801" t="s">
        <v>1075</v>
      </c>
      <c r="C801">
        <v>3035</v>
      </c>
      <c r="D801">
        <v>3035</v>
      </c>
      <c r="E801">
        <v>3035</v>
      </c>
      <c r="F801">
        <v>3035</v>
      </c>
      <c r="G801">
        <v>3035</v>
      </c>
      <c r="H801">
        <v>3039</v>
      </c>
      <c r="I801">
        <v>3035</v>
      </c>
      <c r="J801">
        <v>3035</v>
      </c>
      <c r="K801">
        <v>3035</v>
      </c>
      <c r="L801">
        <v>3039</v>
      </c>
      <c r="M801">
        <v>3039</v>
      </c>
      <c r="N801">
        <v>3039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2064</v>
      </c>
      <c r="B802" t="s">
        <v>1076</v>
      </c>
      <c r="C802">
        <v>30350</v>
      </c>
      <c r="D802">
        <v>30350</v>
      </c>
      <c r="E802">
        <v>30350</v>
      </c>
      <c r="F802">
        <v>30350</v>
      </c>
      <c r="G802">
        <v>30350</v>
      </c>
      <c r="H802">
        <v>30387</v>
      </c>
      <c r="I802">
        <v>30350</v>
      </c>
      <c r="J802">
        <v>30350</v>
      </c>
      <c r="K802">
        <v>30350</v>
      </c>
      <c r="L802">
        <v>30387</v>
      </c>
      <c r="M802">
        <v>30387</v>
      </c>
      <c r="N802">
        <v>30387</v>
      </c>
      <c r="O802">
        <v>1357</v>
      </c>
      <c r="P802">
        <v>0</v>
      </c>
      <c r="Q802">
        <v>3749</v>
      </c>
      <c r="R802">
        <v>71760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2065</v>
      </c>
      <c r="B803" t="s">
        <v>1077</v>
      </c>
      <c r="C803">
        <v>3794</v>
      </c>
      <c r="D803">
        <v>3794</v>
      </c>
      <c r="E803">
        <v>3794</v>
      </c>
      <c r="F803">
        <v>3794</v>
      </c>
      <c r="G803">
        <v>3794</v>
      </c>
      <c r="H803">
        <v>3798</v>
      </c>
      <c r="I803">
        <v>3794</v>
      </c>
      <c r="J803">
        <v>3794</v>
      </c>
      <c r="K803">
        <v>3794</v>
      </c>
      <c r="L803">
        <v>3798</v>
      </c>
      <c r="M803">
        <v>3798</v>
      </c>
      <c r="N803">
        <v>3798</v>
      </c>
      <c r="O803">
        <v>0</v>
      </c>
      <c r="P803">
        <v>0</v>
      </c>
      <c r="Q803">
        <v>48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2066</v>
      </c>
      <c r="B804" t="s">
        <v>1078</v>
      </c>
      <c r="C804">
        <v>8346</v>
      </c>
      <c r="D804">
        <v>8346</v>
      </c>
      <c r="E804">
        <v>8346</v>
      </c>
      <c r="F804">
        <v>8346</v>
      </c>
      <c r="G804">
        <v>8346</v>
      </c>
      <c r="H804">
        <v>8356</v>
      </c>
      <c r="I804">
        <v>8346</v>
      </c>
      <c r="J804">
        <v>8346</v>
      </c>
      <c r="K804">
        <v>8346</v>
      </c>
      <c r="L804">
        <v>8356</v>
      </c>
      <c r="M804">
        <v>8356</v>
      </c>
      <c r="N804">
        <v>8356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2067</v>
      </c>
      <c r="B805" t="s">
        <v>1079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1207</v>
      </c>
      <c r="P805">
        <v>1527</v>
      </c>
      <c r="Q805">
        <v>1757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2068</v>
      </c>
      <c r="B806" t="s">
        <v>1080</v>
      </c>
      <c r="C806">
        <v>7588</v>
      </c>
      <c r="D806">
        <v>7588</v>
      </c>
      <c r="E806">
        <v>7588</v>
      </c>
      <c r="F806">
        <v>7588</v>
      </c>
      <c r="G806">
        <v>7588</v>
      </c>
      <c r="H806">
        <v>7597</v>
      </c>
      <c r="I806">
        <v>7588</v>
      </c>
      <c r="J806">
        <v>7588</v>
      </c>
      <c r="K806">
        <v>7588</v>
      </c>
      <c r="L806">
        <v>7597</v>
      </c>
      <c r="M806">
        <v>7597</v>
      </c>
      <c r="N806">
        <v>7597</v>
      </c>
      <c r="O806">
        <v>0</v>
      </c>
      <c r="P806">
        <v>0</v>
      </c>
      <c r="Q806">
        <v>0</v>
      </c>
      <c r="R806">
        <v>200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2069</v>
      </c>
      <c r="B807" t="s">
        <v>1082</v>
      </c>
      <c r="C807">
        <v>228585</v>
      </c>
      <c r="D807">
        <v>292504</v>
      </c>
      <c r="E807">
        <v>300453</v>
      </c>
      <c r="F807">
        <v>311576</v>
      </c>
      <c r="G807">
        <v>322573</v>
      </c>
      <c r="H807">
        <v>305662</v>
      </c>
      <c r="I807">
        <v>314058</v>
      </c>
      <c r="J807">
        <v>325155</v>
      </c>
      <c r="K807">
        <v>332543</v>
      </c>
      <c r="L807">
        <v>346123</v>
      </c>
      <c r="M807">
        <v>340012</v>
      </c>
      <c r="N807">
        <v>346331</v>
      </c>
      <c r="O807">
        <v>201117</v>
      </c>
      <c r="P807">
        <v>211256</v>
      </c>
      <c r="Q807">
        <v>171182</v>
      </c>
      <c r="R807">
        <v>242074</v>
      </c>
      <c r="S807">
        <v>137498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2070</v>
      </c>
      <c r="B808" t="s">
        <v>589</v>
      </c>
      <c r="C808">
        <v>4</v>
      </c>
      <c r="D808">
        <v>4</v>
      </c>
      <c r="E808">
        <v>4</v>
      </c>
      <c r="F808">
        <v>4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7</v>
      </c>
      <c r="Q808">
        <v>3</v>
      </c>
      <c r="R808">
        <v>3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2071</v>
      </c>
      <c r="B809" t="s">
        <v>591</v>
      </c>
      <c r="C809">
        <v>124</v>
      </c>
      <c r="D809">
        <v>124</v>
      </c>
      <c r="E809">
        <v>130</v>
      </c>
      <c r="F809">
        <v>124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112</v>
      </c>
      <c r="P809">
        <v>101</v>
      </c>
      <c r="Q809">
        <v>106</v>
      </c>
      <c r="R809">
        <v>105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2072</v>
      </c>
      <c r="B810" t="s">
        <v>1034</v>
      </c>
      <c r="C810">
        <v>20</v>
      </c>
      <c r="D810">
        <v>20</v>
      </c>
      <c r="E810">
        <v>20</v>
      </c>
      <c r="F810">
        <v>20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6</v>
      </c>
      <c r="P810">
        <v>4</v>
      </c>
      <c r="Q810">
        <v>2</v>
      </c>
      <c r="R810">
        <v>7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35">
      <c r="A811">
        <v>2073</v>
      </c>
      <c r="B811" t="s">
        <v>1035</v>
      </c>
      <c r="C811">
        <v>4</v>
      </c>
      <c r="D811">
        <v>4</v>
      </c>
      <c r="E811">
        <v>4</v>
      </c>
      <c r="F811">
        <v>4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1</v>
      </c>
      <c r="P811">
        <v>1</v>
      </c>
      <c r="Q811">
        <v>1</v>
      </c>
      <c r="R811">
        <v>2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2074</v>
      </c>
      <c r="B812" t="s">
        <v>1036</v>
      </c>
      <c r="C812">
        <v>2</v>
      </c>
      <c r="D812">
        <v>2</v>
      </c>
      <c r="E812">
        <v>3</v>
      </c>
      <c r="F812">
        <v>3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2</v>
      </c>
      <c r="P812">
        <v>7</v>
      </c>
      <c r="Q812">
        <v>4</v>
      </c>
      <c r="R812">
        <v>4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2075</v>
      </c>
      <c r="B813" t="s">
        <v>1037</v>
      </c>
      <c r="C813">
        <v>14</v>
      </c>
      <c r="D813">
        <v>14</v>
      </c>
      <c r="E813">
        <v>15</v>
      </c>
      <c r="F813">
        <v>14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12</v>
      </c>
      <c r="P813">
        <v>6</v>
      </c>
      <c r="Q813">
        <v>10</v>
      </c>
      <c r="R813">
        <v>18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2080</v>
      </c>
      <c r="B814" t="s">
        <v>755</v>
      </c>
      <c r="C814">
        <v>1550</v>
      </c>
      <c r="D814">
        <v>1550</v>
      </c>
      <c r="E814">
        <v>1550</v>
      </c>
      <c r="F814">
        <v>1550</v>
      </c>
      <c r="G814">
        <v>1550</v>
      </c>
      <c r="H814">
        <v>1550</v>
      </c>
      <c r="I814">
        <v>1550</v>
      </c>
      <c r="J814">
        <v>1550</v>
      </c>
      <c r="K814">
        <v>1550</v>
      </c>
      <c r="L814">
        <v>1550</v>
      </c>
      <c r="M814">
        <v>1550</v>
      </c>
      <c r="N814">
        <v>1550</v>
      </c>
      <c r="O814">
        <v>215</v>
      </c>
      <c r="P814">
        <v>90</v>
      </c>
      <c r="Q814">
        <v>700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2081</v>
      </c>
      <c r="B815" t="s">
        <v>631</v>
      </c>
      <c r="C815">
        <v>444</v>
      </c>
      <c r="D815">
        <v>0</v>
      </c>
      <c r="E815">
        <v>444</v>
      </c>
      <c r="F815">
        <v>444</v>
      </c>
      <c r="G815">
        <v>444</v>
      </c>
      <c r="H815">
        <v>444</v>
      </c>
      <c r="I815">
        <v>444</v>
      </c>
      <c r="J815">
        <v>444</v>
      </c>
      <c r="K815">
        <v>444</v>
      </c>
      <c r="L815">
        <v>444</v>
      </c>
      <c r="M815">
        <v>444</v>
      </c>
      <c r="N815">
        <v>444</v>
      </c>
      <c r="O815">
        <v>2022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2083</v>
      </c>
      <c r="B816" t="s">
        <v>631</v>
      </c>
      <c r="C816">
        <v>298</v>
      </c>
      <c r="D816">
        <v>0</v>
      </c>
      <c r="E816">
        <v>298</v>
      </c>
      <c r="F816">
        <v>298</v>
      </c>
      <c r="G816">
        <v>298</v>
      </c>
      <c r="H816">
        <v>298</v>
      </c>
      <c r="I816">
        <v>298</v>
      </c>
      <c r="J816">
        <v>298</v>
      </c>
      <c r="K816">
        <v>298</v>
      </c>
      <c r="L816">
        <v>298</v>
      </c>
      <c r="M816">
        <v>298</v>
      </c>
      <c r="N816">
        <v>298</v>
      </c>
      <c r="O816">
        <v>402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2085</v>
      </c>
      <c r="B817" t="s">
        <v>631</v>
      </c>
      <c r="C817">
        <v>239</v>
      </c>
      <c r="D817">
        <v>239</v>
      </c>
      <c r="E817">
        <v>239</v>
      </c>
      <c r="F817">
        <v>239</v>
      </c>
      <c r="G817">
        <v>240</v>
      </c>
      <c r="H817">
        <v>239</v>
      </c>
      <c r="I817">
        <v>239</v>
      </c>
      <c r="J817">
        <v>239</v>
      </c>
      <c r="K817">
        <v>239</v>
      </c>
      <c r="L817">
        <v>239</v>
      </c>
      <c r="M817">
        <v>239</v>
      </c>
      <c r="N817">
        <v>239</v>
      </c>
      <c r="O817">
        <v>0</v>
      </c>
      <c r="P817">
        <v>230</v>
      </c>
      <c r="Q817">
        <v>844</v>
      </c>
      <c r="R817">
        <v>189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2090</v>
      </c>
      <c r="B818" t="s">
        <v>998</v>
      </c>
      <c r="C818">
        <v>8500</v>
      </c>
      <c r="D818">
        <v>8500</v>
      </c>
      <c r="E818">
        <v>8500</v>
      </c>
      <c r="F818">
        <v>8500</v>
      </c>
      <c r="G818">
        <v>8500</v>
      </c>
      <c r="H818">
        <v>8500</v>
      </c>
      <c r="I818">
        <v>8500</v>
      </c>
      <c r="J818">
        <v>8500</v>
      </c>
      <c r="K818">
        <v>8500</v>
      </c>
      <c r="L818">
        <v>8500</v>
      </c>
      <c r="M818">
        <v>8500</v>
      </c>
      <c r="N818">
        <v>8500</v>
      </c>
      <c r="O818">
        <v>1460</v>
      </c>
      <c r="P818">
        <v>6404</v>
      </c>
      <c r="Q818">
        <v>2126</v>
      </c>
      <c r="R818">
        <v>980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2095</v>
      </c>
      <c r="B819" t="s">
        <v>999</v>
      </c>
      <c r="C819">
        <v>8500</v>
      </c>
      <c r="D819">
        <v>8500</v>
      </c>
      <c r="E819">
        <v>8500</v>
      </c>
      <c r="F819">
        <v>8500</v>
      </c>
      <c r="G819">
        <v>8500</v>
      </c>
      <c r="H819">
        <v>8500</v>
      </c>
      <c r="I819">
        <v>8500</v>
      </c>
      <c r="J819">
        <v>8500</v>
      </c>
      <c r="K819">
        <v>8500</v>
      </c>
      <c r="L819">
        <v>8500</v>
      </c>
      <c r="M819">
        <v>8500</v>
      </c>
      <c r="N819">
        <v>8500</v>
      </c>
      <c r="O819">
        <v>0</v>
      </c>
      <c r="P819">
        <v>0</v>
      </c>
      <c r="Q819">
        <v>75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2106</v>
      </c>
      <c r="B820" t="s">
        <v>589</v>
      </c>
      <c r="C820">
        <v>4</v>
      </c>
      <c r="D820">
        <v>4</v>
      </c>
      <c r="E820">
        <v>4</v>
      </c>
      <c r="F820">
        <v>4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2</v>
      </c>
      <c r="P820">
        <v>2</v>
      </c>
      <c r="Q820">
        <v>3</v>
      </c>
      <c r="R820">
        <v>4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2107</v>
      </c>
      <c r="B821" t="s">
        <v>591</v>
      </c>
      <c r="C821">
        <v>108</v>
      </c>
      <c r="D821">
        <v>108</v>
      </c>
      <c r="E821">
        <v>113</v>
      </c>
      <c r="F821">
        <v>108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90</v>
      </c>
      <c r="P821">
        <v>111</v>
      </c>
      <c r="Q821">
        <v>96</v>
      </c>
      <c r="R821">
        <v>123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2108</v>
      </c>
      <c r="B822" t="s">
        <v>1034</v>
      </c>
      <c r="C822">
        <v>15</v>
      </c>
      <c r="D822">
        <v>15</v>
      </c>
      <c r="E822">
        <v>15</v>
      </c>
      <c r="F822">
        <v>15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7</v>
      </c>
      <c r="P822">
        <v>5</v>
      </c>
      <c r="Q822">
        <v>10</v>
      </c>
      <c r="R822">
        <v>5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2109</v>
      </c>
      <c r="B823" t="s">
        <v>1035</v>
      </c>
      <c r="C823">
        <v>1</v>
      </c>
      <c r="D823">
        <v>4</v>
      </c>
      <c r="E823">
        <v>4</v>
      </c>
      <c r="F823">
        <v>4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35">
      <c r="A824">
        <v>2110</v>
      </c>
      <c r="B824" t="s">
        <v>1036</v>
      </c>
      <c r="C824">
        <v>1</v>
      </c>
      <c r="D824">
        <v>1</v>
      </c>
      <c r="E824">
        <v>1</v>
      </c>
      <c r="F824">
        <v>1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</v>
      </c>
      <c r="Q824">
        <v>3</v>
      </c>
      <c r="R824">
        <v>7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2111</v>
      </c>
      <c r="B825" t="s">
        <v>1037</v>
      </c>
      <c r="C825">
        <v>20</v>
      </c>
      <c r="D825">
        <v>20</v>
      </c>
      <c r="E825">
        <v>21</v>
      </c>
      <c r="F825">
        <v>20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43</v>
      </c>
      <c r="P825">
        <v>33</v>
      </c>
      <c r="Q825">
        <v>32</v>
      </c>
      <c r="R825">
        <v>46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2112</v>
      </c>
      <c r="B826" t="s">
        <v>589</v>
      </c>
      <c r="C826">
        <v>11</v>
      </c>
      <c r="D826">
        <v>11</v>
      </c>
      <c r="E826">
        <v>11</v>
      </c>
      <c r="F826">
        <v>11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15</v>
      </c>
      <c r="P826">
        <v>13</v>
      </c>
      <c r="Q826">
        <v>11</v>
      </c>
      <c r="R826">
        <v>10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2113</v>
      </c>
      <c r="B827" t="s">
        <v>591</v>
      </c>
      <c r="C827">
        <v>124</v>
      </c>
      <c r="D827">
        <v>124</v>
      </c>
      <c r="E827">
        <v>130</v>
      </c>
      <c r="F827">
        <v>124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18</v>
      </c>
      <c r="P827">
        <v>94</v>
      </c>
      <c r="Q827">
        <v>133</v>
      </c>
      <c r="R827">
        <v>101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2114</v>
      </c>
      <c r="B828" t="s">
        <v>1034</v>
      </c>
      <c r="C828">
        <v>50</v>
      </c>
      <c r="D828">
        <v>50</v>
      </c>
      <c r="E828">
        <v>50</v>
      </c>
      <c r="F828">
        <v>50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53</v>
      </c>
      <c r="P828">
        <v>44</v>
      </c>
      <c r="Q828">
        <v>24</v>
      </c>
      <c r="R828">
        <v>33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2115</v>
      </c>
      <c r="B829" t="s">
        <v>1035</v>
      </c>
      <c r="C829">
        <v>8</v>
      </c>
      <c r="D829">
        <v>8</v>
      </c>
      <c r="E829">
        <v>8</v>
      </c>
      <c r="F829">
        <v>8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5</v>
      </c>
      <c r="P829">
        <v>2</v>
      </c>
      <c r="Q829">
        <v>0</v>
      </c>
      <c r="R829">
        <v>1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2116</v>
      </c>
      <c r="B830" t="s">
        <v>1036</v>
      </c>
      <c r="C830">
        <v>1</v>
      </c>
      <c r="D830">
        <v>1</v>
      </c>
      <c r="E830">
        <v>2</v>
      </c>
      <c r="F830">
        <v>2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2</v>
      </c>
      <c r="P830">
        <v>2</v>
      </c>
      <c r="Q830">
        <v>3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2117</v>
      </c>
      <c r="B831" t="s">
        <v>1037</v>
      </c>
      <c r="C831">
        <v>18</v>
      </c>
      <c r="D831">
        <v>18</v>
      </c>
      <c r="E831">
        <v>19</v>
      </c>
      <c r="F831">
        <v>18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10</v>
      </c>
      <c r="P831">
        <v>13</v>
      </c>
      <c r="Q831">
        <v>12</v>
      </c>
      <c r="R831">
        <v>34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2118</v>
      </c>
      <c r="B832" t="s">
        <v>1083</v>
      </c>
      <c r="C832">
        <v>14</v>
      </c>
      <c r="D832">
        <v>14</v>
      </c>
      <c r="E832">
        <v>14</v>
      </c>
      <c r="F832">
        <v>14</v>
      </c>
      <c r="G832">
        <v>10</v>
      </c>
      <c r="H832">
        <v>14</v>
      </c>
      <c r="I832">
        <v>14</v>
      </c>
      <c r="J832">
        <v>14</v>
      </c>
      <c r="K832">
        <v>10</v>
      </c>
      <c r="L832">
        <v>14</v>
      </c>
      <c r="M832">
        <v>10</v>
      </c>
      <c r="N832">
        <v>10</v>
      </c>
      <c r="O832">
        <v>15</v>
      </c>
      <c r="P832">
        <v>16</v>
      </c>
      <c r="Q832">
        <v>16</v>
      </c>
      <c r="R832">
        <v>16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2119</v>
      </c>
      <c r="B833" t="s">
        <v>1084</v>
      </c>
      <c r="C833">
        <v>14</v>
      </c>
      <c r="D833">
        <v>14</v>
      </c>
      <c r="E833">
        <v>14</v>
      </c>
      <c r="F833">
        <v>14</v>
      </c>
      <c r="G833">
        <v>10</v>
      </c>
      <c r="H833">
        <v>14</v>
      </c>
      <c r="I833">
        <v>14</v>
      </c>
      <c r="J833">
        <v>14</v>
      </c>
      <c r="K833">
        <v>10</v>
      </c>
      <c r="L833">
        <v>14</v>
      </c>
      <c r="M833">
        <v>10</v>
      </c>
      <c r="N833">
        <v>10</v>
      </c>
      <c r="O833">
        <v>15</v>
      </c>
      <c r="P833">
        <v>16</v>
      </c>
      <c r="Q833">
        <v>15</v>
      </c>
      <c r="R833">
        <v>16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2120</v>
      </c>
      <c r="B834" t="s">
        <v>1085</v>
      </c>
      <c r="C834">
        <v>559</v>
      </c>
      <c r="D834">
        <v>559</v>
      </c>
      <c r="E834">
        <v>559</v>
      </c>
      <c r="F834">
        <v>559</v>
      </c>
      <c r="G834">
        <v>559</v>
      </c>
      <c r="H834">
        <v>559</v>
      </c>
      <c r="I834">
        <v>559</v>
      </c>
      <c r="J834">
        <v>559</v>
      </c>
      <c r="K834">
        <v>559</v>
      </c>
      <c r="L834">
        <v>559</v>
      </c>
      <c r="M834">
        <v>559</v>
      </c>
      <c r="N834">
        <v>559</v>
      </c>
      <c r="O834">
        <v>565</v>
      </c>
      <c r="P834">
        <v>560</v>
      </c>
      <c r="Q834">
        <v>561</v>
      </c>
      <c r="R834">
        <v>571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2121</v>
      </c>
      <c r="B835" t="s">
        <v>1085</v>
      </c>
      <c r="C835">
        <v>391</v>
      </c>
      <c r="D835">
        <v>391</v>
      </c>
      <c r="E835">
        <v>391</v>
      </c>
      <c r="F835">
        <v>391</v>
      </c>
      <c r="G835">
        <v>391</v>
      </c>
      <c r="H835">
        <v>391</v>
      </c>
      <c r="I835">
        <v>391</v>
      </c>
      <c r="J835">
        <v>391</v>
      </c>
      <c r="K835">
        <v>391</v>
      </c>
      <c r="L835">
        <v>391</v>
      </c>
      <c r="M835">
        <v>391</v>
      </c>
      <c r="N835">
        <v>391</v>
      </c>
      <c r="O835">
        <v>402</v>
      </c>
      <c r="P835">
        <v>410</v>
      </c>
      <c r="Q835">
        <v>405</v>
      </c>
      <c r="R835">
        <v>420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2122</v>
      </c>
      <c r="B836" t="s">
        <v>1083</v>
      </c>
      <c r="C836">
        <v>28</v>
      </c>
      <c r="D836">
        <v>28</v>
      </c>
      <c r="E836">
        <v>28</v>
      </c>
      <c r="F836">
        <v>28</v>
      </c>
      <c r="G836">
        <v>20</v>
      </c>
      <c r="H836">
        <v>28</v>
      </c>
      <c r="I836">
        <v>28</v>
      </c>
      <c r="J836">
        <v>28</v>
      </c>
      <c r="K836">
        <v>20</v>
      </c>
      <c r="L836">
        <v>28</v>
      </c>
      <c r="M836">
        <v>20</v>
      </c>
      <c r="N836">
        <v>20</v>
      </c>
      <c r="O836">
        <v>30</v>
      </c>
      <c r="P836">
        <v>32</v>
      </c>
      <c r="Q836">
        <v>31</v>
      </c>
      <c r="R836">
        <v>32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35">
      <c r="A837">
        <v>2123</v>
      </c>
      <c r="B837" t="s">
        <v>1086</v>
      </c>
      <c r="C837">
        <v>2560</v>
      </c>
      <c r="D837">
        <v>2118</v>
      </c>
      <c r="E837">
        <v>2710</v>
      </c>
      <c r="F837">
        <v>3924</v>
      </c>
      <c r="G837">
        <v>4875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9139</v>
      </c>
      <c r="P837">
        <v>4801</v>
      </c>
      <c r="Q837">
        <v>7201</v>
      </c>
      <c r="R837">
        <v>5867</v>
      </c>
      <c r="S837">
        <v>327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2124</v>
      </c>
      <c r="B838" t="s">
        <v>1087</v>
      </c>
      <c r="C838">
        <v>3000</v>
      </c>
      <c r="D838">
        <v>3000</v>
      </c>
      <c r="E838">
        <v>3000</v>
      </c>
      <c r="F838">
        <v>3000</v>
      </c>
      <c r="G838">
        <v>3000</v>
      </c>
      <c r="H838">
        <v>3000</v>
      </c>
      <c r="I838">
        <v>3000</v>
      </c>
      <c r="J838">
        <v>3000</v>
      </c>
      <c r="K838">
        <v>3000</v>
      </c>
      <c r="L838">
        <v>3000</v>
      </c>
      <c r="M838">
        <v>3000</v>
      </c>
      <c r="N838">
        <v>3000</v>
      </c>
      <c r="O838">
        <v>0</v>
      </c>
      <c r="P838">
        <v>0</v>
      </c>
      <c r="Q838">
        <v>0</v>
      </c>
      <c r="R838">
        <v>71760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2125</v>
      </c>
      <c r="B839" t="s">
        <v>1087</v>
      </c>
      <c r="C839">
        <v>3000</v>
      </c>
      <c r="D839">
        <v>3000</v>
      </c>
      <c r="E839">
        <v>3000</v>
      </c>
      <c r="F839">
        <v>3000</v>
      </c>
      <c r="G839">
        <v>3000</v>
      </c>
      <c r="H839">
        <v>3000</v>
      </c>
      <c r="I839">
        <v>3000</v>
      </c>
      <c r="J839">
        <v>3000</v>
      </c>
      <c r="K839">
        <v>3000</v>
      </c>
      <c r="L839">
        <v>3000</v>
      </c>
      <c r="M839">
        <v>3000</v>
      </c>
      <c r="N839">
        <v>3000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2126</v>
      </c>
      <c r="B840" t="s">
        <v>1087</v>
      </c>
      <c r="C840">
        <v>3000</v>
      </c>
      <c r="D840">
        <v>3000</v>
      </c>
      <c r="E840">
        <v>3000</v>
      </c>
      <c r="F840">
        <v>3000</v>
      </c>
      <c r="G840">
        <v>3000</v>
      </c>
      <c r="H840">
        <v>3000</v>
      </c>
      <c r="I840">
        <v>3000</v>
      </c>
      <c r="J840">
        <v>3000</v>
      </c>
      <c r="K840">
        <v>3000</v>
      </c>
      <c r="L840">
        <v>3000</v>
      </c>
      <c r="M840">
        <v>3000</v>
      </c>
      <c r="N840">
        <v>3000</v>
      </c>
      <c r="O840">
        <v>1357</v>
      </c>
      <c r="P840">
        <v>0</v>
      </c>
      <c r="Q840">
        <v>3749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2127</v>
      </c>
      <c r="B841" t="s">
        <v>1087</v>
      </c>
      <c r="C841">
        <v>3000</v>
      </c>
      <c r="D841">
        <v>3000</v>
      </c>
      <c r="E841">
        <v>3000</v>
      </c>
      <c r="F841">
        <v>3000</v>
      </c>
      <c r="G841">
        <v>3000</v>
      </c>
      <c r="H841">
        <v>3000</v>
      </c>
      <c r="I841">
        <v>3000</v>
      </c>
      <c r="J841">
        <v>3000</v>
      </c>
      <c r="K841">
        <v>3000</v>
      </c>
      <c r="L841">
        <v>3000</v>
      </c>
      <c r="M841">
        <v>3000</v>
      </c>
      <c r="N841">
        <v>3000</v>
      </c>
      <c r="O841">
        <v>0</v>
      </c>
      <c r="P841">
        <v>1586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2128</v>
      </c>
      <c r="B842" t="s">
        <v>1087</v>
      </c>
      <c r="C842">
        <v>3000</v>
      </c>
      <c r="D842">
        <v>3000</v>
      </c>
      <c r="E842">
        <v>3000</v>
      </c>
      <c r="F842">
        <v>3000</v>
      </c>
      <c r="G842">
        <v>3000</v>
      </c>
      <c r="H842">
        <v>3000</v>
      </c>
      <c r="I842">
        <v>3000</v>
      </c>
      <c r="J842">
        <v>3000</v>
      </c>
      <c r="K842">
        <v>3000</v>
      </c>
      <c r="L842">
        <v>3000</v>
      </c>
      <c r="M842">
        <v>3000</v>
      </c>
      <c r="N842">
        <v>3000</v>
      </c>
      <c r="O842">
        <v>238</v>
      </c>
      <c r="P842">
        <v>6993</v>
      </c>
      <c r="Q842">
        <v>484</v>
      </c>
      <c r="R842">
        <v>7140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2129</v>
      </c>
      <c r="B843" t="s">
        <v>1087</v>
      </c>
      <c r="C843">
        <v>3000</v>
      </c>
      <c r="D843">
        <v>3000</v>
      </c>
      <c r="E843">
        <v>3000</v>
      </c>
      <c r="F843">
        <v>3000</v>
      </c>
      <c r="G843">
        <v>3000</v>
      </c>
      <c r="H843">
        <v>3000</v>
      </c>
      <c r="I843">
        <v>3000</v>
      </c>
      <c r="J843">
        <v>3000</v>
      </c>
      <c r="K843">
        <v>3000</v>
      </c>
      <c r="L843">
        <v>3000</v>
      </c>
      <c r="M843">
        <v>3000</v>
      </c>
      <c r="N843">
        <v>3000</v>
      </c>
      <c r="O843">
        <v>0</v>
      </c>
      <c r="P843">
        <v>0</v>
      </c>
      <c r="Q843">
        <v>0</v>
      </c>
      <c r="R843">
        <v>0</v>
      </c>
      <c r="S843">
        <v>180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2130</v>
      </c>
      <c r="B844" t="s">
        <v>1087</v>
      </c>
      <c r="C844">
        <v>3000</v>
      </c>
      <c r="D844">
        <v>3000</v>
      </c>
      <c r="E844">
        <v>3000</v>
      </c>
      <c r="F844">
        <v>3000</v>
      </c>
      <c r="G844">
        <v>3000</v>
      </c>
      <c r="H844">
        <v>3000</v>
      </c>
      <c r="I844">
        <v>3000</v>
      </c>
      <c r="J844">
        <v>3000</v>
      </c>
      <c r="K844">
        <v>3000</v>
      </c>
      <c r="L844">
        <v>3000</v>
      </c>
      <c r="M844">
        <v>3000</v>
      </c>
      <c r="N844">
        <v>3000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2131</v>
      </c>
      <c r="B845" t="s">
        <v>1087</v>
      </c>
      <c r="C845">
        <v>3000</v>
      </c>
      <c r="D845">
        <v>3000</v>
      </c>
      <c r="E845">
        <v>3000</v>
      </c>
      <c r="F845">
        <v>3000</v>
      </c>
      <c r="G845">
        <v>3000</v>
      </c>
      <c r="H845">
        <v>3000</v>
      </c>
      <c r="I845">
        <v>3000</v>
      </c>
      <c r="J845">
        <v>3000</v>
      </c>
      <c r="K845">
        <v>3000</v>
      </c>
      <c r="L845">
        <v>3000</v>
      </c>
      <c r="M845">
        <v>3000</v>
      </c>
      <c r="N845">
        <v>3000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2132</v>
      </c>
      <c r="B846" t="s">
        <v>1087</v>
      </c>
      <c r="C846">
        <v>3000</v>
      </c>
      <c r="D846">
        <v>3000</v>
      </c>
      <c r="E846">
        <v>3000</v>
      </c>
      <c r="F846">
        <v>3000</v>
      </c>
      <c r="G846">
        <v>3000</v>
      </c>
      <c r="H846">
        <v>3000</v>
      </c>
      <c r="I846">
        <v>3000</v>
      </c>
      <c r="J846">
        <v>3000</v>
      </c>
      <c r="K846">
        <v>3000</v>
      </c>
      <c r="L846">
        <v>3000</v>
      </c>
      <c r="M846">
        <v>3000</v>
      </c>
      <c r="N846">
        <v>3000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2133</v>
      </c>
      <c r="B847" t="s">
        <v>1087</v>
      </c>
      <c r="C847">
        <v>3000</v>
      </c>
      <c r="D847">
        <v>3000</v>
      </c>
      <c r="E847">
        <v>3000</v>
      </c>
      <c r="F847">
        <v>3000</v>
      </c>
      <c r="G847">
        <v>3000</v>
      </c>
      <c r="H847">
        <v>3000</v>
      </c>
      <c r="I847">
        <v>3000</v>
      </c>
      <c r="J847">
        <v>3000</v>
      </c>
      <c r="K847">
        <v>3000</v>
      </c>
      <c r="L847">
        <v>3000</v>
      </c>
      <c r="M847">
        <v>3000</v>
      </c>
      <c r="N847">
        <v>3000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2134</v>
      </c>
      <c r="B848" t="s">
        <v>1087</v>
      </c>
      <c r="C848">
        <v>3000</v>
      </c>
      <c r="D848">
        <v>3000</v>
      </c>
      <c r="E848">
        <v>3000</v>
      </c>
      <c r="F848">
        <v>3000</v>
      </c>
      <c r="G848">
        <v>3000</v>
      </c>
      <c r="H848">
        <v>3000</v>
      </c>
      <c r="I848">
        <v>3000</v>
      </c>
      <c r="J848">
        <v>3000</v>
      </c>
      <c r="K848">
        <v>3000</v>
      </c>
      <c r="L848">
        <v>3000</v>
      </c>
      <c r="M848">
        <v>3000</v>
      </c>
      <c r="N848">
        <v>3000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2135</v>
      </c>
      <c r="B849" t="s">
        <v>1087</v>
      </c>
      <c r="C849">
        <v>3000</v>
      </c>
      <c r="D849">
        <v>3000</v>
      </c>
      <c r="E849">
        <v>3000</v>
      </c>
      <c r="F849">
        <v>3000</v>
      </c>
      <c r="G849">
        <v>3000</v>
      </c>
      <c r="H849">
        <v>3000</v>
      </c>
      <c r="I849">
        <v>3000</v>
      </c>
      <c r="J849">
        <v>3000</v>
      </c>
      <c r="K849">
        <v>3000</v>
      </c>
      <c r="L849">
        <v>3000</v>
      </c>
      <c r="M849">
        <v>3000</v>
      </c>
      <c r="N849">
        <v>3000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2136</v>
      </c>
      <c r="B850" t="s">
        <v>1087</v>
      </c>
      <c r="C850">
        <v>3000</v>
      </c>
      <c r="D850">
        <v>3000</v>
      </c>
      <c r="E850">
        <v>3000</v>
      </c>
      <c r="F850">
        <v>3000</v>
      </c>
      <c r="G850">
        <v>3000</v>
      </c>
      <c r="H850">
        <v>3000</v>
      </c>
      <c r="I850">
        <v>3000</v>
      </c>
      <c r="J850">
        <v>3000</v>
      </c>
      <c r="K850">
        <v>3000</v>
      </c>
      <c r="L850">
        <v>3000</v>
      </c>
      <c r="M850">
        <v>3000</v>
      </c>
      <c r="N850">
        <v>3000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2137</v>
      </c>
      <c r="B851" t="s">
        <v>755</v>
      </c>
      <c r="C851">
        <v>1750</v>
      </c>
      <c r="D851">
        <v>1750</v>
      </c>
      <c r="E851">
        <v>1750</v>
      </c>
      <c r="F851">
        <v>1750</v>
      </c>
      <c r="G851">
        <v>1750</v>
      </c>
      <c r="H851">
        <v>1750</v>
      </c>
      <c r="I851">
        <v>1750</v>
      </c>
      <c r="J851">
        <v>1750</v>
      </c>
      <c r="K851">
        <v>1750</v>
      </c>
      <c r="L851">
        <v>1750</v>
      </c>
      <c r="M851">
        <v>1750</v>
      </c>
      <c r="N851">
        <v>1750</v>
      </c>
      <c r="O851">
        <v>0</v>
      </c>
      <c r="P851">
        <v>0</v>
      </c>
      <c r="Q851">
        <v>0</v>
      </c>
      <c r="R851">
        <v>665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2138</v>
      </c>
      <c r="B852" t="s">
        <v>755</v>
      </c>
      <c r="C852">
        <v>1750</v>
      </c>
      <c r="D852">
        <v>1750</v>
      </c>
      <c r="E852">
        <v>1750</v>
      </c>
      <c r="F852">
        <v>1750</v>
      </c>
      <c r="G852">
        <v>1750</v>
      </c>
      <c r="H852">
        <v>1750</v>
      </c>
      <c r="I852">
        <v>1750</v>
      </c>
      <c r="J852">
        <v>1750</v>
      </c>
      <c r="K852">
        <v>1750</v>
      </c>
      <c r="L852">
        <v>1750</v>
      </c>
      <c r="M852">
        <v>1750</v>
      </c>
      <c r="N852">
        <v>1750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2139</v>
      </c>
      <c r="B853" t="s">
        <v>755</v>
      </c>
      <c r="C853">
        <v>1750</v>
      </c>
      <c r="D853">
        <v>1750</v>
      </c>
      <c r="E853">
        <v>1750</v>
      </c>
      <c r="F853">
        <v>1750</v>
      </c>
      <c r="G853">
        <v>1750</v>
      </c>
      <c r="H853">
        <v>1750</v>
      </c>
      <c r="I853">
        <v>1750</v>
      </c>
      <c r="J853">
        <v>1750</v>
      </c>
      <c r="K853">
        <v>1750</v>
      </c>
      <c r="L853">
        <v>1750</v>
      </c>
      <c r="M853">
        <v>1750</v>
      </c>
      <c r="N853">
        <v>1750</v>
      </c>
      <c r="O853">
        <v>210</v>
      </c>
      <c r="P853">
        <v>0</v>
      </c>
      <c r="Q853">
        <v>0</v>
      </c>
      <c r="R853">
        <v>401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2140</v>
      </c>
      <c r="B854" t="s">
        <v>755</v>
      </c>
      <c r="C854">
        <v>1750</v>
      </c>
      <c r="D854">
        <v>1750</v>
      </c>
      <c r="E854">
        <v>1750</v>
      </c>
      <c r="F854">
        <v>1750</v>
      </c>
      <c r="G854">
        <v>1750</v>
      </c>
      <c r="H854">
        <v>1750</v>
      </c>
      <c r="I854">
        <v>1750</v>
      </c>
      <c r="J854">
        <v>1750</v>
      </c>
      <c r="K854">
        <v>1750</v>
      </c>
      <c r="L854">
        <v>1750</v>
      </c>
      <c r="M854">
        <v>1750</v>
      </c>
      <c r="N854">
        <v>1750</v>
      </c>
      <c r="O854">
        <v>0</v>
      </c>
      <c r="P854">
        <v>0</v>
      </c>
      <c r="Q854">
        <v>663</v>
      </c>
      <c r="R854">
        <v>86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2141</v>
      </c>
      <c r="B855" t="s">
        <v>755</v>
      </c>
      <c r="C855">
        <v>1750</v>
      </c>
      <c r="D855">
        <v>1750</v>
      </c>
      <c r="E855">
        <v>1750</v>
      </c>
      <c r="F855">
        <v>1750</v>
      </c>
      <c r="G855">
        <v>1750</v>
      </c>
      <c r="H855">
        <v>1750</v>
      </c>
      <c r="I855">
        <v>1750</v>
      </c>
      <c r="J855">
        <v>1750</v>
      </c>
      <c r="K855">
        <v>1750</v>
      </c>
      <c r="L855">
        <v>1750</v>
      </c>
      <c r="M855">
        <v>1750</v>
      </c>
      <c r="N855">
        <v>1750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2142</v>
      </c>
      <c r="B856" t="s">
        <v>631</v>
      </c>
      <c r="C856">
        <v>0</v>
      </c>
      <c r="D856">
        <v>0</v>
      </c>
      <c r="E856">
        <v>0</v>
      </c>
      <c r="F856">
        <v>701</v>
      </c>
      <c r="G856">
        <v>701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901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2143</v>
      </c>
      <c r="B857" t="s">
        <v>631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2144</v>
      </c>
      <c r="B858" t="s">
        <v>631</v>
      </c>
      <c r="C858">
        <v>251</v>
      </c>
      <c r="D858">
        <v>251</v>
      </c>
      <c r="E858">
        <v>251</v>
      </c>
      <c r="F858">
        <v>251</v>
      </c>
      <c r="G858">
        <v>238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100</v>
      </c>
      <c r="Q858">
        <v>395</v>
      </c>
      <c r="R858">
        <v>218</v>
      </c>
      <c r="S858">
        <v>498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2145</v>
      </c>
      <c r="B859" t="s">
        <v>631</v>
      </c>
      <c r="C859">
        <v>0</v>
      </c>
      <c r="D859">
        <v>0</v>
      </c>
      <c r="E859">
        <v>484</v>
      </c>
      <c r="F859">
        <v>484</v>
      </c>
      <c r="G859">
        <v>484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1905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2146</v>
      </c>
      <c r="B860" t="s">
        <v>631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2147</v>
      </c>
      <c r="B861" t="s">
        <v>998</v>
      </c>
      <c r="C861">
        <v>10000</v>
      </c>
      <c r="D861">
        <v>10000</v>
      </c>
      <c r="E861">
        <v>10000</v>
      </c>
      <c r="F861">
        <v>10000</v>
      </c>
      <c r="G861">
        <v>10000</v>
      </c>
      <c r="H861">
        <v>10000</v>
      </c>
      <c r="I861">
        <v>10000</v>
      </c>
      <c r="J861">
        <v>10000</v>
      </c>
      <c r="K861">
        <v>10000</v>
      </c>
      <c r="L861">
        <v>10000</v>
      </c>
      <c r="M861">
        <v>10000</v>
      </c>
      <c r="N861">
        <v>10000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2148</v>
      </c>
      <c r="B862" t="s">
        <v>998</v>
      </c>
      <c r="C862">
        <v>10000</v>
      </c>
      <c r="D862">
        <v>10000</v>
      </c>
      <c r="E862">
        <v>10000</v>
      </c>
      <c r="F862">
        <v>10000</v>
      </c>
      <c r="G862">
        <v>10000</v>
      </c>
      <c r="H862">
        <v>10000</v>
      </c>
      <c r="I862">
        <v>10000</v>
      </c>
      <c r="J862">
        <v>10000</v>
      </c>
      <c r="K862">
        <v>10000</v>
      </c>
      <c r="L862">
        <v>10000</v>
      </c>
      <c r="M862">
        <v>10000</v>
      </c>
      <c r="N862">
        <v>10000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2149</v>
      </c>
      <c r="B863" t="s">
        <v>998</v>
      </c>
      <c r="C863">
        <v>10000</v>
      </c>
      <c r="D863">
        <v>10000</v>
      </c>
      <c r="E863">
        <v>10000</v>
      </c>
      <c r="F863">
        <v>10000</v>
      </c>
      <c r="G863">
        <v>10000</v>
      </c>
      <c r="H863">
        <v>10000</v>
      </c>
      <c r="I863">
        <v>10000</v>
      </c>
      <c r="J863">
        <v>10000</v>
      </c>
      <c r="K863">
        <v>10000</v>
      </c>
      <c r="L863">
        <v>10000</v>
      </c>
      <c r="M863">
        <v>10000</v>
      </c>
      <c r="N863">
        <v>10000</v>
      </c>
      <c r="O863">
        <v>2083</v>
      </c>
      <c r="P863">
        <v>0</v>
      </c>
      <c r="Q863">
        <v>2778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2150</v>
      </c>
      <c r="B864" t="s">
        <v>998</v>
      </c>
      <c r="C864">
        <v>10000</v>
      </c>
      <c r="D864">
        <v>10000</v>
      </c>
      <c r="E864">
        <v>10000</v>
      </c>
      <c r="F864">
        <v>10000</v>
      </c>
      <c r="G864">
        <v>10000</v>
      </c>
      <c r="H864">
        <v>10000</v>
      </c>
      <c r="I864">
        <v>10000</v>
      </c>
      <c r="J864">
        <v>10000</v>
      </c>
      <c r="K864">
        <v>10000</v>
      </c>
      <c r="L864">
        <v>10000</v>
      </c>
      <c r="M864">
        <v>10000</v>
      </c>
      <c r="N864">
        <v>10000</v>
      </c>
      <c r="O864">
        <v>0</v>
      </c>
      <c r="P864">
        <v>0</v>
      </c>
      <c r="Q864">
        <v>1222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2151</v>
      </c>
      <c r="B865" t="s">
        <v>998</v>
      </c>
      <c r="C865">
        <v>10000</v>
      </c>
      <c r="D865">
        <v>10000</v>
      </c>
      <c r="E865">
        <v>10000</v>
      </c>
      <c r="F865">
        <v>10000</v>
      </c>
      <c r="G865">
        <v>10000</v>
      </c>
      <c r="H865">
        <v>10000</v>
      </c>
      <c r="I865">
        <v>10000</v>
      </c>
      <c r="J865">
        <v>10000</v>
      </c>
      <c r="K865">
        <v>10000</v>
      </c>
      <c r="L865">
        <v>10000</v>
      </c>
      <c r="M865">
        <v>10000</v>
      </c>
      <c r="N865">
        <v>10000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2152</v>
      </c>
      <c r="B866" t="s">
        <v>999</v>
      </c>
      <c r="C866">
        <v>10000</v>
      </c>
      <c r="D866">
        <v>10000</v>
      </c>
      <c r="E866">
        <v>10000</v>
      </c>
      <c r="F866">
        <v>10000</v>
      </c>
      <c r="G866">
        <v>10000</v>
      </c>
      <c r="H866">
        <v>10000</v>
      </c>
      <c r="I866">
        <v>10000</v>
      </c>
      <c r="J866">
        <v>10000</v>
      </c>
      <c r="K866">
        <v>10000</v>
      </c>
      <c r="L866">
        <v>10000</v>
      </c>
      <c r="M866">
        <v>10000</v>
      </c>
      <c r="N866">
        <v>10000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2153</v>
      </c>
      <c r="B867" t="s">
        <v>999</v>
      </c>
      <c r="C867">
        <v>10000</v>
      </c>
      <c r="D867">
        <v>10000</v>
      </c>
      <c r="E867">
        <v>10000</v>
      </c>
      <c r="F867">
        <v>10000</v>
      </c>
      <c r="G867">
        <v>10000</v>
      </c>
      <c r="H867">
        <v>10000</v>
      </c>
      <c r="I867">
        <v>10000</v>
      </c>
      <c r="J867">
        <v>10000</v>
      </c>
      <c r="K867">
        <v>10000</v>
      </c>
      <c r="L867">
        <v>10000</v>
      </c>
      <c r="M867">
        <v>10000</v>
      </c>
      <c r="N867">
        <v>10000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2154</v>
      </c>
      <c r="B868" t="s">
        <v>999</v>
      </c>
      <c r="C868">
        <v>10000</v>
      </c>
      <c r="D868">
        <v>10000</v>
      </c>
      <c r="E868">
        <v>10000</v>
      </c>
      <c r="F868">
        <v>10000</v>
      </c>
      <c r="G868">
        <v>10000</v>
      </c>
      <c r="H868">
        <v>10000</v>
      </c>
      <c r="I868">
        <v>10000</v>
      </c>
      <c r="J868">
        <v>10000</v>
      </c>
      <c r="K868">
        <v>10000</v>
      </c>
      <c r="L868">
        <v>10000</v>
      </c>
      <c r="M868">
        <v>10000</v>
      </c>
      <c r="N868">
        <v>10000</v>
      </c>
      <c r="O868">
        <v>60</v>
      </c>
      <c r="P868">
        <v>3062</v>
      </c>
      <c r="Q868">
        <v>251</v>
      </c>
      <c r="R868">
        <v>70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2155</v>
      </c>
      <c r="B869" t="s">
        <v>999</v>
      </c>
      <c r="C869">
        <v>10000</v>
      </c>
      <c r="D869">
        <v>10000</v>
      </c>
      <c r="E869">
        <v>10000</v>
      </c>
      <c r="F869">
        <v>10000</v>
      </c>
      <c r="G869">
        <v>10000</v>
      </c>
      <c r="H869">
        <v>10000</v>
      </c>
      <c r="I869">
        <v>10000</v>
      </c>
      <c r="J869">
        <v>10000</v>
      </c>
      <c r="K869">
        <v>10000</v>
      </c>
      <c r="L869">
        <v>10000</v>
      </c>
      <c r="M869">
        <v>10000</v>
      </c>
      <c r="N869">
        <v>10000</v>
      </c>
      <c r="O869">
        <v>0</v>
      </c>
      <c r="P869">
        <v>0</v>
      </c>
      <c r="Q869">
        <v>2307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2156</v>
      </c>
      <c r="B870" t="s">
        <v>999</v>
      </c>
      <c r="C870">
        <v>10000</v>
      </c>
      <c r="D870">
        <v>10000</v>
      </c>
      <c r="E870">
        <v>10000</v>
      </c>
      <c r="F870">
        <v>10000</v>
      </c>
      <c r="G870">
        <v>10000</v>
      </c>
      <c r="H870">
        <v>10000</v>
      </c>
      <c r="I870">
        <v>10000</v>
      </c>
      <c r="J870">
        <v>10000</v>
      </c>
      <c r="K870">
        <v>10000</v>
      </c>
      <c r="L870">
        <v>10000</v>
      </c>
      <c r="M870">
        <v>10000</v>
      </c>
      <c r="N870">
        <v>10000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2158</v>
      </c>
      <c r="B871" t="s">
        <v>1088</v>
      </c>
      <c r="C871">
        <v>16444</v>
      </c>
      <c r="D871">
        <v>60296</v>
      </c>
      <c r="E871">
        <v>60296</v>
      </c>
      <c r="F871">
        <v>43851</v>
      </c>
      <c r="G871">
        <v>60296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2533</v>
      </c>
      <c r="P871">
        <v>5673</v>
      </c>
      <c r="Q871">
        <v>2363</v>
      </c>
      <c r="R871">
        <v>51801</v>
      </c>
      <c r="S871">
        <v>391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2159</v>
      </c>
      <c r="B872" t="s">
        <v>755</v>
      </c>
      <c r="C872">
        <v>0</v>
      </c>
      <c r="D872">
        <v>0</v>
      </c>
      <c r="E872">
        <v>0</v>
      </c>
      <c r="F872">
        <v>875</v>
      </c>
      <c r="G872">
        <v>1</v>
      </c>
      <c r="H872">
        <v>1</v>
      </c>
      <c r="I872">
        <v>1</v>
      </c>
      <c r="J872">
        <v>1</v>
      </c>
      <c r="K872">
        <v>1</v>
      </c>
      <c r="L872">
        <v>1</v>
      </c>
      <c r="M872">
        <v>1</v>
      </c>
      <c r="N872">
        <v>1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2160</v>
      </c>
      <c r="B873" t="s">
        <v>631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2161</v>
      </c>
      <c r="B874" t="s">
        <v>998</v>
      </c>
      <c r="C874">
        <v>0</v>
      </c>
      <c r="D874">
        <v>0</v>
      </c>
      <c r="E874">
        <v>0</v>
      </c>
      <c r="F874">
        <v>5000</v>
      </c>
      <c r="G874">
        <v>7500</v>
      </c>
      <c r="H874">
        <v>10000</v>
      </c>
      <c r="I874">
        <v>10000</v>
      </c>
      <c r="J874">
        <v>10000</v>
      </c>
      <c r="K874">
        <v>10000</v>
      </c>
      <c r="L874">
        <v>10000</v>
      </c>
      <c r="M874">
        <v>10000</v>
      </c>
      <c r="N874">
        <v>10000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2162</v>
      </c>
      <c r="B875" t="s">
        <v>1087</v>
      </c>
      <c r="C875">
        <v>0</v>
      </c>
      <c r="D875">
        <v>0</v>
      </c>
      <c r="E875">
        <v>0</v>
      </c>
      <c r="F875">
        <v>1500</v>
      </c>
      <c r="G875">
        <v>2250</v>
      </c>
      <c r="H875">
        <v>3000</v>
      </c>
      <c r="I875">
        <v>3000</v>
      </c>
      <c r="J875">
        <v>3000</v>
      </c>
      <c r="K875">
        <v>3000</v>
      </c>
      <c r="L875">
        <v>3000</v>
      </c>
      <c r="M875">
        <v>3000</v>
      </c>
      <c r="N875">
        <v>3000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2163</v>
      </c>
      <c r="B876" t="s">
        <v>999</v>
      </c>
      <c r="C876">
        <v>0</v>
      </c>
      <c r="D876">
        <v>0</v>
      </c>
      <c r="E876">
        <v>0</v>
      </c>
      <c r="F876">
        <v>5000</v>
      </c>
      <c r="G876">
        <v>7500</v>
      </c>
      <c r="H876">
        <v>10000</v>
      </c>
      <c r="I876">
        <v>10000</v>
      </c>
      <c r="J876">
        <v>10000</v>
      </c>
      <c r="K876">
        <v>10000</v>
      </c>
      <c r="L876">
        <v>10000</v>
      </c>
      <c r="M876">
        <v>10000</v>
      </c>
      <c r="N876">
        <v>10000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2164</v>
      </c>
      <c r="B877" t="s">
        <v>755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875</v>
      </c>
      <c r="I877">
        <v>1312</v>
      </c>
      <c r="J877">
        <v>1750</v>
      </c>
      <c r="K877">
        <v>1750</v>
      </c>
      <c r="L877">
        <v>1750</v>
      </c>
      <c r="M877">
        <v>1750</v>
      </c>
      <c r="N877">
        <v>1750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2165</v>
      </c>
      <c r="B878" t="s">
        <v>755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875</v>
      </c>
      <c r="I878">
        <v>1</v>
      </c>
      <c r="J878">
        <v>1</v>
      </c>
      <c r="K878">
        <v>1</v>
      </c>
      <c r="L878">
        <v>1</v>
      </c>
      <c r="M878">
        <v>1</v>
      </c>
      <c r="N878">
        <v>1</v>
      </c>
      <c r="O878">
        <v>0</v>
      </c>
      <c r="P878">
        <v>0</v>
      </c>
      <c r="Q878">
        <v>0</v>
      </c>
      <c r="R878">
        <v>270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2166</v>
      </c>
      <c r="B879" t="s">
        <v>631</v>
      </c>
      <c r="C879">
        <v>0</v>
      </c>
      <c r="D879">
        <v>0</v>
      </c>
      <c r="E879">
        <v>0</v>
      </c>
      <c r="F879">
        <v>671</v>
      </c>
      <c r="G879">
        <v>671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653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2167</v>
      </c>
      <c r="B880" t="s">
        <v>631</v>
      </c>
      <c r="C880">
        <v>0</v>
      </c>
      <c r="D880">
        <v>0</v>
      </c>
      <c r="E880">
        <v>0</v>
      </c>
      <c r="F880">
        <v>252</v>
      </c>
      <c r="G880">
        <v>252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2168</v>
      </c>
      <c r="B881" t="s">
        <v>998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5</v>
      </c>
      <c r="I881">
        <v>7</v>
      </c>
      <c r="J881">
        <v>10</v>
      </c>
      <c r="K881">
        <v>10</v>
      </c>
      <c r="L881">
        <v>10</v>
      </c>
      <c r="M881">
        <v>10</v>
      </c>
      <c r="N881">
        <v>10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2169</v>
      </c>
      <c r="B882" t="s">
        <v>998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5</v>
      </c>
      <c r="I882">
        <v>7</v>
      </c>
      <c r="J882">
        <v>10</v>
      </c>
      <c r="K882">
        <v>10</v>
      </c>
      <c r="L882">
        <v>10</v>
      </c>
      <c r="M882">
        <v>10</v>
      </c>
      <c r="N882">
        <v>10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2170</v>
      </c>
      <c r="B883" t="s">
        <v>999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5</v>
      </c>
      <c r="I883">
        <v>7</v>
      </c>
      <c r="J883">
        <v>10</v>
      </c>
      <c r="K883">
        <v>10</v>
      </c>
      <c r="L883">
        <v>10</v>
      </c>
      <c r="M883">
        <v>10</v>
      </c>
      <c r="N883">
        <v>10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2171</v>
      </c>
      <c r="B884" t="s">
        <v>999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5</v>
      </c>
      <c r="I884">
        <v>7</v>
      </c>
      <c r="J884">
        <v>10</v>
      </c>
      <c r="K884">
        <v>10</v>
      </c>
      <c r="L884">
        <v>10</v>
      </c>
      <c r="M884">
        <v>10</v>
      </c>
      <c r="N884">
        <v>10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2172</v>
      </c>
      <c r="B885" t="s">
        <v>1087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1</v>
      </c>
      <c r="I885">
        <v>2</v>
      </c>
      <c r="J885">
        <v>3</v>
      </c>
      <c r="K885">
        <v>3</v>
      </c>
      <c r="L885">
        <v>3</v>
      </c>
      <c r="M885">
        <v>3</v>
      </c>
      <c r="N885">
        <v>3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2173</v>
      </c>
      <c r="B886" t="s">
        <v>1087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1</v>
      </c>
      <c r="I886">
        <v>2</v>
      </c>
      <c r="J886">
        <v>3</v>
      </c>
      <c r="K886">
        <v>3</v>
      </c>
      <c r="L886">
        <v>3</v>
      </c>
      <c r="M886">
        <v>3</v>
      </c>
      <c r="N886">
        <v>3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G2" sqref="G2"/>
    </sheetView>
  </sheetViews>
  <sheetFormatPr baseColWidth="10" defaultColWidth="11.453125" defaultRowHeight="14.5" x14ac:dyDescent="0.35"/>
  <cols>
    <col min="1" max="1" width="31.7265625" bestFit="1" customWidth="1"/>
    <col min="2" max="2" width="9.81640625" customWidth="1"/>
    <col min="3" max="3" width="10.54296875" bestFit="1" customWidth="1"/>
    <col min="4" max="4" width="8.54296875" customWidth="1"/>
    <col min="5" max="5" width="10" customWidth="1"/>
    <col min="6" max="6" width="9.81640625" bestFit="1" customWidth="1"/>
    <col min="7" max="7" width="20.26953125" customWidth="1"/>
    <col min="8" max="8" width="9.81640625" bestFit="1" customWidth="1"/>
    <col min="9" max="9" width="10.54296875" bestFit="1" customWidth="1"/>
    <col min="10" max="10" width="10" customWidth="1"/>
    <col min="11" max="11" width="11.1796875" bestFit="1" customWidth="1"/>
    <col min="12" max="12" width="9.81640625" customWidth="1"/>
    <col min="13" max="13" width="8.81640625" customWidth="1"/>
    <col min="14" max="14" width="14.26953125" hidden="1" customWidth="1"/>
    <col min="15" max="15" width="13.26953125" hidden="1" customWidth="1"/>
    <col min="16" max="16" width="16.1796875" hidden="1" customWidth="1"/>
    <col min="17" max="17" width="23.453125" hidden="1" customWidth="1"/>
    <col min="18" max="18" width="21" hidden="1" customWidth="1"/>
    <col min="19" max="20" width="11.453125" hidden="1" customWidth="1"/>
  </cols>
  <sheetData>
    <row r="1" spans="1:20" ht="23.5" x14ac:dyDescent="0.55000000000000004">
      <c r="A1" s="1" t="s">
        <v>1089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1090</v>
      </c>
      <c r="O1" t="str">
        <f>VLOOKUP(G2,N3:P14,2,FALSE)</f>
        <v>F</v>
      </c>
      <c r="P1" t="str">
        <f>VLOOKUP(G2,N3:P14,3,FALSE)</f>
        <v>R</v>
      </c>
      <c r="Q1" t="s">
        <v>1081</v>
      </c>
      <c r="R1">
        <v>2026</v>
      </c>
    </row>
    <row r="2" spans="1:20" ht="24" thickBot="1" x14ac:dyDescent="0.6">
      <c r="A2" s="4" t="s">
        <v>80</v>
      </c>
      <c r="E2" s="261" t="s">
        <v>573</v>
      </c>
      <c r="G2" s="4" t="s">
        <v>1096</v>
      </c>
      <c r="I2" s="6">
        <v>12</v>
      </c>
      <c r="K2" s="5"/>
    </row>
    <row r="3" spans="1:20" ht="15" thickTop="1" x14ac:dyDescent="0.3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4.5" thickBot="1" x14ac:dyDescent="0.4">
      <c r="A4" s="271"/>
      <c r="B4" s="15" t="str">
        <f>"Ppto "&amp;$R$1</f>
        <v>Ppto 2026</v>
      </c>
      <c r="C4" s="16" t="str">
        <f>"Real "&amp;$R$1</f>
        <v>Real 2026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2026</v>
      </c>
      <c r="I4" s="16" t="str">
        <f>"Real "&amp; $R$1</f>
        <v>Real 2026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" thickTop="1" x14ac:dyDescent="0.35">
      <c r="A5" s="22" t="s">
        <v>119</v>
      </c>
      <c r="B5" s="23">
        <f ca="1">+B34+B62+B90+B118+B146+B174</f>
        <v>3339.166666666667</v>
      </c>
      <c r="C5" s="25">
        <f ca="1">+C34+C62+C90+C118+C146+C174</f>
        <v>2477</v>
      </c>
      <c r="D5" s="238">
        <f ca="1">IF(B5=0,"",1-((B5-C5)/ABS(B5)))</f>
        <v>0.74180184676815564</v>
      </c>
      <c r="E5" s="25">
        <f ca="1">+E34+E62+E90+E118+E146+E174</f>
        <v>2533</v>
      </c>
      <c r="F5" s="26">
        <f t="shared" ref="F5:F28" ca="1" si="0">IF(ISERROR(((C5-E5)/ABS(E5))-1),0,((C5-E5)/ABS(E5)))</f>
        <v>-2.2108172127911566E-2</v>
      </c>
      <c r="G5" s="27">
        <f t="shared" ref="G5:I6" ca="1" si="1">+G34+G62+G90+G118+G146+G174</f>
        <v>14</v>
      </c>
      <c r="H5" s="23">
        <f t="shared" ca="1" si="1"/>
        <v>13664.109121909634</v>
      </c>
      <c r="I5" s="24">
        <f t="shared" ca="1" si="1"/>
        <v>4922</v>
      </c>
      <c r="J5" s="238">
        <f ca="1">IF(H5=0,"",1-((H5-I5)/ABS(H5)))</f>
        <v>0.36021375093586216</v>
      </c>
      <c r="K5" s="25">
        <f ca="1">+K34+K62+K90+K118+K146+K174</f>
        <v>11504</v>
      </c>
      <c r="L5" s="26">
        <f t="shared" ref="L5:L28" ca="1" si="2">IF(ISERROR(((I5-K5)/ABS(K5))-1),0,((I5-K5)/ABS(K5)))</f>
        <v>-0.57214881780250348</v>
      </c>
      <c r="M5" s="28">
        <f ca="1">+M34+M62+M90+M118+M146+M174</f>
        <v>53</v>
      </c>
      <c r="N5" s="259" t="s">
        <v>127</v>
      </c>
      <c r="O5" s="259" t="str">
        <f>"E"</f>
        <v>E</v>
      </c>
      <c r="P5" s="259" t="s">
        <v>143</v>
      </c>
    </row>
    <row r="6" spans="1:20" x14ac:dyDescent="0.35">
      <c r="A6" s="29" t="s">
        <v>120</v>
      </c>
      <c r="B6" s="31">
        <f ca="1">+B35+B63+B91+B119+B147+B175</f>
        <v>2047.3684210526317</v>
      </c>
      <c r="C6" s="32">
        <f ca="1">+C35+C63+C91+C119+C147+C175</f>
        <v>2492</v>
      </c>
      <c r="D6" s="239">
        <f ca="1">IF(B6=0,"",1+((B6-C6)/ABS(B6)))</f>
        <v>0.78282776349614402</v>
      </c>
      <c r="E6" s="32">
        <f ca="1">+E35+E63+E91+E119+E147+E175</f>
        <v>6696</v>
      </c>
      <c r="F6" s="33">
        <f t="shared" ca="1" si="0"/>
        <v>-0.62783751493428908</v>
      </c>
      <c r="G6" s="34">
        <f t="shared" ca="1" si="1"/>
        <v>62</v>
      </c>
      <c r="H6" s="30">
        <f t="shared" ca="1" si="1"/>
        <v>6522.3713646532451</v>
      </c>
      <c r="I6" s="31">
        <f t="shared" ca="1" si="1"/>
        <v>12831</v>
      </c>
      <c r="J6" s="239">
        <f ca="1">IF(H6=0,"",1+((H6-I6)/ABS(H6)))</f>
        <v>3.2770708283313743E-2</v>
      </c>
      <c r="K6" s="32">
        <f ca="1">+K35+K63+K91+K119+K147+K175</f>
        <v>19314</v>
      </c>
      <c r="L6" s="33">
        <f t="shared" ca="1" si="2"/>
        <v>-0.3356632494563529</v>
      </c>
      <c r="M6" s="35">
        <f ca="1">+M35+M63+M91+M119+M147+M175</f>
        <v>111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35">
      <c r="A7" s="36" t="s">
        <v>125</v>
      </c>
      <c r="B7" s="262">
        <f ca="1">+B5-B6</f>
        <v>1291.7982456140353</v>
      </c>
      <c r="C7" s="38">
        <f ca="1">+C5-C6</f>
        <v>-15</v>
      </c>
      <c r="D7" s="240">
        <f ca="1">IF(B7=0,"",1-((B7-C7)/ABS(B7)))</f>
        <v>-1.1611720368043921E-2</v>
      </c>
      <c r="E7" s="38">
        <f ca="1">+E5-E6</f>
        <v>-4163</v>
      </c>
      <c r="F7" s="39">
        <f t="shared" ca="1" si="0"/>
        <v>0.99639682920970452</v>
      </c>
      <c r="G7" s="40">
        <f ca="1">+G5-G6</f>
        <v>-48</v>
      </c>
      <c r="H7" s="37">
        <f ca="1">+H5-H6</f>
        <v>7141.7377572563892</v>
      </c>
      <c r="I7" s="38">
        <f ca="1">+I5-I6</f>
        <v>-7909</v>
      </c>
      <c r="J7" s="240">
        <f ca="1">IF(H7=0,"",1-((H7-I7)/ABS(H7)))</f>
        <v>-1.1074335503238033</v>
      </c>
      <c r="K7" s="38">
        <f ca="1">+K5-K6</f>
        <v>-7810</v>
      </c>
      <c r="L7" s="39">
        <f t="shared" ca="1" si="2"/>
        <v>-1.2676056338028169E-2</v>
      </c>
      <c r="M7" s="41">
        <f ca="1">+M5-M6</f>
        <v>-58</v>
      </c>
      <c r="N7" s="259" t="s">
        <v>128</v>
      </c>
      <c r="O7" s="259" t="str">
        <f>"G"</f>
        <v>G</v>
      </c>
      <c r="P7" s="259" t="s">
        <v>145</v>
      </c>
    </row>
    <row r="8" spans="1:20" x14ac:dyDescent="0.35">
      <c r="A8" s="42" t="s">
        <v>122</v>
      </c>
      <c r="B8" s="44">
        <f ca="1">+B37+B65+B93+B121+B149+B177</f>
        <v>1333.3333333333335</v>
      </c>
      <c r="C8" s="45">
        <f ca="1">+C37+C65+C93+C121+C149+C177</f>
        <v>185</v>
      </c>
      <c r="D8" s="241">
        <f t="shared" ref="D8" ca="1" si="3">IF(B8=0,"",1-((B8-C8)/ABS(B8)))</f>
        <v>0.13874999999999993</v>
      </c>
      <c r="E8" s="45">
        <f ca="1">+E37+E65+E93+E121+E149+E177</f>
        <v>1038</v>
      </c>
      <c r="F8" s="46">
        <f t="shared" ca="1" si="0"/>
        <v>-0.82177263969171488</v>
      </c>
      <c r="G8" s="47">
        <f t="shared" ref="G8:I9" ca="1" si="4">+G37+G65+G93+G121+G149+G177</f>
        <v>11</v>
      </c>
      <c r="H8" s="43">
        <f t="shared" ca="1" si="4"/>
        <v>5456.0954816709282</v>
      </c>
      <c r="I8" s="44">
        <f t="shared" ca="1" si="4"/>
        <v>1822</v>
      </c>
      <c r="J8" s="241">
        <f t="shared" ref="J8" ca="1" si="5">IF(H8=0,"",1-((H8-I8)/ABS(H8)))</f>
        <v>0.33393843750000007</v>
      </c>
      <c r="K8" s="45">
        <f ca="1">+K37+K65+K93+K121+K149+K177</f>
        <v>4877</v>
      </c>
      <c r="L8" s="46">
        <f t="shared" ca="1" si="2"/>
        <v>-0.6264096780807874</v>
      </c>
      <c r="M8" s="48">
        <f ca="1">+M37+M65+M93+M121+M149+M177</f>
        <v>27</v>
      </c>
      <c r="N8" s="259" t="s">
        <v>129</v>
      </c>
      <c r="O8" s="259" t="s">
        <v>135</v>
      </c>
      <c r="P8" s="259" t="s">
        <v>146</v>
      </c>
      <c r="T8" s="264">
        <f ca="1">+B8+B17+B20</f>
        <v>11405</v>
      </c>
    </row>
    <row r="9" spans="1:20" x14ac:dyDescent="0.35">
      <c r="A9" s="29" t="s">
        <v>123</v>
      </c>
      <c r="B9" s="31">
        <f ca="1">+B38+B66+B94+B122+B150+B178</f>
        <v>446.31578947368422</v>
      </c>
      <c r="C9" s="32">
        <f ca="1">+C38+C66+C94+C122+C150+C178</f>
        <v>2020</v>
      </c>
      <c r="D9" s="239">
        <f ca="1">IF(B9=0,"",1+((B9-C9)/ABS(B9)))</f>
        <v>-2.5259433962264151</v>
      </c>
      <c r="E9" s="32">
        <f ca="1">+E38+E66+E94+E122+E150+E178</f>
        <v>43</v>
      </c>
      <c r="F9" s="33">
        <f t="shared" ca="1" si="0"/>
        <v>45.97674418604651</v>
      </c>
      <c r="G9" s="34">
        <f t="shared" ca="1" si="4"/>
        <v>11</v>
      </c>
      <c r="H9" s="30">
        <f t="shared" ca="1" si="4"/>
        <v>1364.6532438478748</v>
      </c>
      <c r="I9" s="31">
        <f ca="1">+I38+I66+I94+I122+I150+I178</f>
        <v>3509</v>
      </c>
      <c r="J9" s="239">
        <f ca="1">IF(H9=0,"",1+((H9-I9)/ABS(H9)))</f>
        <v>-0.57134918032786874</v>
      </c>
      <c r="K9" s="32">
        <f ca="1">+K38+K66+K94+K122+K150+K178</f>
        <v>1424</v>
      </c>
      <c r="L9" s="33">
        <f t="shared" ca="1" si="2"/>
        <v>1.464185393258427</v>
      </c>
      <c r="M9" s="35">
        <f ca="1">+M38+M66+M94+M122+M150+M178</f>
        <v>46</v>
      </c>
      <c r="N9" s="259" t="s">
        <v>130</v>
      </c>
      <c r="O9" s="259" t="s">
        <v>136</v>
      </c>
      <c r="P9" s="259" t="s">
        <v>149</v>
      </c>
      <c r="T9" s="264">
        <f ca="1">+B9+B18+B21</f>
        <v>3428.4210526315792</v>
      </c>
    </row>
    <row r="10" spans="1:20" x14ac:dyDescent="0.35">
      <c r="A10" s="36" t="s">
        <v>124</v>
      </c>
      <c r="B10" s="38">
        <f ca="1">+B8-B9</f>
        <v>887.01754385964932</v>
      </c>
      <c r="C10" s="38">
        <f ca="1">+C8-C9</f>
        <v>-1835</v>
      </c>
      <c r="D10" s="240">
        <f ca="1">IF(B10=0,"",1-((B10-C10)/ABS(B10)))</f>
        <v>-2.0687302215189867</v>
      </c>
      <c r="E10" s="38">
        <f ca="1">+E8-E9</f>
        <v>995</v>
      </c>
      <c r="F10" s="39">
        <f t="shared" ca="1" si="0"/>
        <v>-2.8442211055276383</v>
      </c>
      <c r="G10" s="40">
        <f ca="1">+G8-G9</f>
        <v>0</v>
      </c>
      <c r="H10" s="37">
        <f t="shared" ref="H10:I10" ca="1" si="6">+H8-H9</f>
        <v>4091.4422378230533</v>
      </c>
      <c r="I10" s="38">
        <f t="shared" ca="1" si="6"/>
        <v>-1687</v>
      </c>
      <c r="J10" s="240">
        <f ca="1">IF(H10=0,"",1-((H10-I10)/ABS(H10)))</f>
        <v>-0.41232404172901327</v>
      </c>
      <c r="K10" s="38">
        <f ca="1">+K8-K9</f>
        <v>3453</v>
      </c>
      <c r="L10" s="39">
        <f t="shared" ca="1" si="2"/>
        <v>-1.488560671879525</v>
      </c>
      <c r="M10" s="41">
        <f ca="1">+M8-M9</f>
        <v>-19</v>
      </c>
      <c r="N10" s="259" t="s">
        <v>131</v>
      </c>
      <c r="O10" s="259" t="s">
        <v>137</v>
      </c>
      <c r="P10" s="259" t="s">
        <v>150</v>
      </c>
    </row>
    <row r="11" spans="1:20" x14ac:dyDescent="0.35">
      <c r="A11" s="42" t="s">
        <v>101</v>
      </c>
      <c r="B11" s="44">
        <f ca="1">+B40+B68+B96+B124+B152+B180</f>
        <v>323.33333333333337</v>
      </c>
      <c r="C11" s="45">
        <f ca="1">+C40+C68+C96+C124+C152+C180</f>
        <v>36</v>
      </c>
      <c r="D11" s="241">
        <f ca="1">IF(B11=0,"",1-((B11-C11)/ABS(B11)))</f>
        <v>0.11134020618556695</v>
      </c>
      <c r="E11" s="45">
        <f ca="1">+E40+E68+E96+E124+E152+E180</f>
        <v>0</v>
      </c>
      <c r="F11" s="46">
        <f t="shared" ca="1" si="0"/>
        <v>0</v>
      </c>
      <c r="G11" s="47">
        <f t="shared" ref="G11:I12" ca="1" si="7">+G40+G68+G96+G124+G152+G180</f>
        <v>0</v>
      </c>
      <c r="H11" s="43">
        <f t="shared" ca="1" si="7"/>
        <v>1323.1031543052002</v>
      </c>
      <c r="I11" s="44">
        <f t="shared" ca="1" si="7"/>
        <v>236</v>
      </c>
      <c r="J11" s="241">
        <f ca="1">IF(H11=0,"",1-((H11-I11)/ABS(H11)))</f>
        <v>0.17836855670103091</v>
      </c>
      <c r="K11" s="45">
        <f ca="1">+K40+K68+K96+K124+K152+K180</f>
        <v>66</v>
      </c>
      <c r="L11" s="46">
        <f t="shared" ca="1" si="2"/>
        <v>2.5757575757575757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35">
      <c r="A12" s="29" t="s">
        <v>102</v>
      </c>
      <c r="B12" s="267">
        <f ca="1">+B41+B69+B97+B125+B153+B181</f>
        <v>333.68421052631584</v>
      </c>
      <c r="C12" s="32">
        <f ca="1">+C41+C69+C97+C125+C153+C181</f>
        <v>1129</v>
      </c>
      <c r="D12" s="239">
        <f ca="1">IF(B12=0,"",1+((B12-C12)/ABS(B12)))</f>
        <v>-1.3834384858044158</v>
      </c>
      <c r="E12" s="32">
        <f ca="1">+E41+E69+E97+E125+E153+E181</f>
        <v>427</v>
      </c>
      <c r="F12" s="33">
        <f t="shared" ca="1" si="0"/>
        <v>1.6440281030444965</v>
      </c>
      <c r="G12" s="34">
        <f t="shared" ca="1" si="7"/>
        <v>4</v>
      </c>
      <c r="H12" s="30">
        <f t="shared" ca="1" si="7"/>
        <v>1021.2527964205817</v>
      </c>
      <c r="I12" s="31">
        <f t="shared" ca="1" si="7"/>
        <v>4158</v>
      </c>
      <c r="J12" s="239">
        <f ca="1">IF(H12=0,"",1+((H12-I12)/ABS(H12)))</f>
        <v>-2.0714698795180717</v>
      </c>
      <c r="K12" s="32">
        <f ca="1">+K41+K69+K97+K125+K153+K181</f>
        <v>2040</v>
      </c>
      <c r="L12" s="33">
        <f t="shared" ca="1" si="2"/>
        <v>1.0382352941176471</v>
      </c>
      <c r="M12" s="35">
        <f ca="1">+M41+M69+M97+M125+M153+M181</f>
        <v>28</v>
      </c>
      <c r="N12" s="259" t="s">
        <v>133</v>
      </c>
      <c r="O12" s="259" t="s">
        <v>139</v>
      </c>
      <c r="P12" s="259" t="s">
        <v>148</v>
      </c>
    </row>
    <row r="13" spans="1:20" x14ac:dyDescent="0.35">
      <c r="A13" s="36" t="s">
        <v>103</v>
      </c>
      <c r="B13" s="38">
        <f ca="1">+B11-B12</f>
        <v>-10.350877192982466</v>
      </c>
      <c r="C13" s="38">
        <f ca="1">+C11-C12</f>
        <v>-1093</v>
      </c>
      <c r="D13" s="240">
        <f ca="1">IF(B13=0,"",1-((B13-C13)/ABS(B13)))</f>
        <v>-103.59491525423719</v>
      </c>
      <c r="E13" s="38">
        <f ca="1">+E11-E12</f>
        <v>-427</v>
      </c>
      <c r="F13" s="39">
        <f t="shared" ca="1" si="0"/>
        <v>-1.5597189695550351</v>
      </c>
      <c r="G13" s="40">
        <f ca="1">+G11-G12</f>
        <v>-4</v>
      </c>
      <c r="H13" s="37">
        <f t="shared" ref="H13:I13" ca="1" si="8">+H11-H12</f>
        <v>301.85035788461846</v>
      </c>
      <c r="I13" s="38">
        <f t="shared" ca="1" si="8"/>
        <v>-3922</v>
      </c>
      <c r="J13" s="240">
        <f ca="1">IF(H13=0,"",1-((H13-I13)/ABS(H13)))</f>
        <v>-12.993193142077288</v>
      </c>
      <c r="K13" s="38">
        <f ca="1">+K11-K12</f>
        <v>-1974</v>
      </c>
      <c r="L13" s="39">
        <f t="shared" ca="1" si="2"/>
        <v>-0.98682877406281666</v>
      </c>
      <c r="M13" s="41">
        <f ca="1">+M11-M12</f>
        <v>-27</v>
      </c>
      <c r="N13" s="259" t="s">
        <v>134</v>
      </c>
      <c r="O13" s="259" t="s">
        <v>140</v>
      </c>
      <c r="P13" s="259" t="s">
        <v>151</v>
      </c>
    </row>
    <row r="14" spans="1:20" x14ac:dyDescent="0.35">
      <c r="A14" s="42" t="s">
        <v>111</v>
      </c>
      <c r="B14" s="44">
        <f ca="1">+B43+B71+B99+B127+B155+B183</f>
        <v>1353.3333333333335</v>
      </c>
      <c r="C14" s="45">
        <f ca="1">+C43+C71+C99+C127+C155+C183</f>
        <v>107</v>
      </c>
      <c r="D14" s="241">
        <f ca="1">IF(B14=0,"",1-((B14-C14)/ABS(B14)))</f>
        <v>7.9064039408866971E-2</v>
      </c>
      <c r="E14" s="45">
        <f ca="1">+E43+E71+E99+E127+E155+E183</f>
        <v>793</v>
      </c>
      <c r="F14" s="46">
        <f t="shared" ca="1" si="0"/>
        <v>-0.86506935687263553</v>
      </c>
      <c r="G14" s="47">
        <f t="shared" ref="G14:I15" ca="1" si="9">+G43+G71+G99+G127+G155+G183</f>
        <v>2</v>
      </c>
      <c r="H14" s="43">
        <f t="shared" ca="1" si="9"/>
        <v>5537.9369138959928</v>
      </c>
      <c r="I14" s="44">
        <f t="shared" ca="1" si="9"/>
        <v>1825</v>
      </c>
      <c r="J14" s="241">
        <f ca="1">IF(H14=0,"",1-((H14-I14)/ABS(H14)))</f>
        <v>0.32954510467980302</v>
      </c>
      <c r="K14" s="45">
        <f ca="1">+K43+K71+K99+K127+K155+K183</f>
        <v>4547</v>
      </c>
      <c r="L14" s="46">
        <f t="shared" ca="1" si="2"/>
        <v>-0.59863646360237521</v>
      </c>
      <c r="M14" s="48">
        <f ca="1">+M43+M71+M99+M127+M155+M183</f>
        <v>13</v>
      </c>
      <c r="N14" s="259" t="s">
        <v>93</v>
      </c>
      <c r="O14" s="259" t="s">
        <v>141</v>
      </c>
      <c r="P14" s="259" t="s">
        <v>152</v>
      </c>
    </row>
    <row r="15" spans="1:20" x14ac:dyDescent="0.35">
      <c r="A15" s="29" t="s">
        <v>112</v>
      </c>
      <c r="B15" s="267">
        <f ca="1">+B44+B72+B100+B128+B156+B184</f>
        <v>750.52631578947376</v>
      </c>
      <c r="C15" s="32">
        <f ca="1">+C44+C72+C100+C128+C156+C184</f>
        <v>225</v>
      </c>
      <c r="D15" s="239">
        <f ca="1">IF(B15=0,"",1+((B15-C15)/ABS(B15)))</f>
        <v>1.7002103786816269</v>
      </c>
      <c r="E15" s="32">
        <f ca="1">+E44+E72+E100+E128+E156+E184</f>
        <v>1006</v>
      </c>
      <c r="F15" s="33">
        <f t="shared" ca="1" si="0"/>
        <v>-0.77634194831013914</v>
      </c>
      <c r="G15" s="34">
        <f t="shared" ca="1" si="9"/>
        <v>3</v>
      </c>
      <c r="H15" s="30">
        <f t="shared" ca="1" si="9"/>
        <v>2294.1834451901568</v>
      </c>
      <c r="I15" s="31">
        <f t="shared" ca="1" si="9"/>
        <v>4560</v>
      </c>
      <c r="J15" s="239">
        <f ca="1">IF(H15=0,"",1+((H15-I15)/ABS(H15)))</f>
        <v>1.2364700146270335E-2</v>
      </c>
      <c r="K15" s="32">
        <f ca="1">+K44+K72+K100+K128+K156+K184</f>
        <v>2712</v>
      </c>
      <c r="L15" s="33">
        <f t="shared" ca="1" si="2"/>
        <v>0.68141592920353977</v>
      </c>
      <c r="M15" s="35">
        <f ca="1">+M44+M72+M100+M128+M156+M184</f>
        <v>10</v>
      </c>
    </row>
    <row r="16" spans="1:20" x14ac:dyDescent="0.35">
      <c r="A16" s="36" t="s">
        <v>110</v>
      </c>
      <c r="B16" s="38">
        <f ca="1">+B14-B15</f>
        <v>602.80701754385973</v>
      </c>
      <c r="C16" s="38">
        <f ca="1">+C14-C15</f>
        <v>-118</v>
      </c>
      <c r="D16" s="240">
        <f ca="1">IF(B16=0,"",1-((B16-C16)/ABS(B16)))</f>
        <v>-0.19575087310826533</v>
      </c>
      <c r="E16" s="38">
        <f ca="1">+E14-E15</f>
        <v>-213</v>
      </c>
      <c r="F16" s="39">
        <f t="shared" ca="1" si="0"/>
        <v>0.4460093896713615</v>
      </c>
      <c r="G16" s="40">
        <f ca="1">+G14-G15</f>
        <v>-1</v>
      </c>
      <c r="H16" s="37">
        <f t="shared" ref="H16:I16" ca="1" si="10">+H14-H15</f>
        <v>3243.753468705836</v>
      </c>
      <c r="I16" s="38">
        <f t="shared" ca="1" si="10"/>
        <v>-2735</v>
      </c>
      <c r="J16" s="240">
        <f ca="1">IF(H16=0,"",1-((H16-I16)/ABS(H16)))</f>
        <v>-0.84315902129614861</v>
      </c>
      <c r="K16" s="38">
        <f ca="1">+K14-K15</f>
        <v>1835</v>
      </c>
      <c r="L16" s="39">
        <f t="shared" ca="1" si="2"/>
        <v>-2.4904632152588557</v>
      </c>
      <c r="M16" s="41">
        <f ca="1">+M14-M15</f>
        <v>3</v>
      </c>
    </row>
    <row r="17" spans="1:17" x14ac:dyDescent="0.35">
      <c r="A17" s="29" t="s">
        <v>109</v>
      </c>
      <c r="B17" s="31">
        <f ca="1">+B46+B74+B102+B130+B158+B186</f>
        <v>9461.6666666666661</v>
      </c>
      <c r="C17" s="32">
        <f ca="1">+C46+C74+C102+C130+C158+C186</f>
        <v>4299</v>
      </c>
      <c r="D17" s="239">
        <f ca="1">IF(B17=0,"",1-((B17-C17)/ABS(B17)))</f>
        <v>0.45435969702307555</v>
      </c>
      <c r="E17" s="32">
        <f ca="1">+E46+E74+E102+E130+E158+E186</f>
        <v>5752</v>
      </c>
      <c r="F17" s="33">
        <f t="shared" ca="1" si="0"/>
        <v>-0.25260778859527122</v>
      </c>
      <c r="G17" s="34">
        <f t="shared" ref="G17:I18" ca="1" si="11">+G46+G74+G102+G130+G158+G186</f>
        <v>19</v>
      </c>
      <c r="H17" s="30">
        <f t="shared" ca="1" si="11"/>
        <v>38717.817561807329</v>
      </c>
      <c r="I17" s="31">
        <f t="shared" ca="1" si="11"/>
        <v>12763</v>
      </c>
      <c r="J17" s="239">
        <f ca="1">IF(H17=0,"",1-((H17-I17)/ABS(H17)))</f>
        <v>0.32964151400387531</v>
      </c>
      <c r="K17" s="32">
        <f ca="1">+K46+K74+K102+K130+K158+K186</f>
        <v>20469</v>
      </c>
      <c r="L17" s="33">
        <f t="shared" ca="1" si="2"/>
        <v>-0.37647173774976794</v>
      </c>
      <c r="M17" s="35">
        <f ca="1">+M46+M74+M102+M130+M158+M186</f>
        <v>46</v>
      </c>
    </row>
    <row r="18" spans="1:17" x14ac:dyDescent="0.35">
      <c r="A18" s="29" t="s">
        <v>108</v>
      </c>
      <c r="B18" s="267">
        <f ca="1">+B47+B75+B103+B131+B159+B187</f>
        <v>2932.6315789473688</v>
      </c>
      <c r="C18" s="32">
        <f ca="1">+C47+C75+C103+C131+C159+C187</f>
        <v>6689</v>
      </c>
      <c r="D18" s="239">
        <f t="shared" ref="D18" ca="1" si="12">IF(B18=0,"",1+((B18-C18)/ABS(B18)))</f>
        <v>-0.28088657573582165</v>
      </c>
      <c r="E18" s="32">
        <f ca="1">+E47+E75+E103+E131+E159+E187</f>
        <v>3321</v>
      </c>
      <c r="F18" s="33">
        <f t="shared" ca="1" si="0"/>
        <v>1.0141523637458596</v>
      </c>
      <c r="G18" s="34">
        <f t="shared" ca="1" si="11"/>
        <v>3</v>
      </c>
      <c r="H18" s="30">
        <f t="shared" ca="1" si="11"/>
        <v>8956.3758389261748</v>
      </c>
      <c r="I18" s="31">
        <f t="shared" ca="1" si="11"/>
        <v>16364</v>
      </c>
      <c r="J18" s="239">
        <f t="shared" ref="J18" ca="1" si="13">IF(H18=0,"",1+((H18-I18)/ABS(H18)))</f>
        <v>0.17292169351817166</v>
      </c>
      <c r="K18" s="32">
        <f ca="1">+K47+K75+K103+K131+K159+K187</f>
        <v>16998</v>
      </c>
      <c r="L18" s="33">
        <f t="shared" ca="1" si="2"/>
        <v>-3.7298505706553714E-2</v>
      </c>
      <c r="M18" s="35">
        <f ca="1">+M47+M75+M103+M131+M159+M187</f>
        <v>14</v>
      </c>
    </row>
    <row r="19" spans="1:17" x14ac:dyDescent="0.35">
      <c r="A19" s="215" t="s">
        <v>107</v>
      </c>
      <c r="B19" s="38">
        <f ca="1">+B17-B18</f>
        <v>6529.0350877192977</v>
      </c>
      <c r="C19" s="217">
        <f ca="1">+C17-C18</f>
        <v>-2390</v>
      </c>
      <c r="D19" s="242">
        <f t="shared" ref="D19:D20" ca="1" si="14">IF(B19=0,"",1-((B19-C19)/ABS(B19)))</f>
        <v>-0.36605715360535274</v>
      </c>
      <c r="E19" s="217">
        <f ca="1">+E17-E18</f>
        <v>2431</v>
      </c>
      <c r="F19" s="218">
        <f t="shared" ca="1" si="0"/>
        <v>-1.9831345125462772</v>
      </c>
      <c r="G19" s="219">
        <f ca="1">+G17-G18</f>
        <v>16</v>
      </c>
      <c r="H19" s="216">
        <f t="shared" ref="H19:I19" ca="1" si="15">+H17-H18</f>
        <v>29761.441722881154</v>
      </c>
      <c r="I19" s="217">
        <f t="shared" ca="1" si="15"/>
        <v>-3601</v>
      </c>
      <c r="J19" s="242">
        <f t="shared" ref="J19:J20" ca="1" si="16">IF(H19=0,"",1-((H19-I19)/ABS(H19)))</f>
        <v>-0.12099548246116987</v>
      </c>
      <c r="K19" s="217">
        <f ca="1">+K17-K18</f>
        <v>3471</v>
      </c>
      <c r="L19" s="218">
        <f t="shared" ca="1" si="2"/>
        <v>-2.0374531835205993</v>
      </c>
      <c r="M19" s="220">
        <f ca="1">+M17-M18</f>
        <v>32</v>
      </c>
    </row>
    <row r="20" spans="1:17" x14ac:dyDescent="0.35">
      <c r="A20" s="42" t="s">
        <v>105</v>
      </c>
      <c r="B20" s="44">
        <f ca="1">+B49+B77+B105+B133+B161+B189</f>
        <v>610</v>
      </c>
      <c r="C20" s="45">
        <f ca="1">+C49+C77+C105+C133+C161+C189</f>
        <v>190</v>
      </c>
      <c r="D20" s="241">
        <f t="shared" ca="1" si="14"/>
        <v>0.31147540983606559</v>
      </c>
      <c r="E20" s="45">
        <f ca="1">+E49+E77+E105+E133+E161+E189</f>
        <v>11</v>
      </c>
      <c r="F20" s="46">
        <f t="shared" ca="1" si="0"/>
        <v>16.272727272727273</v>
      </c>
      <c r="G20" s="47">
        <f t="shared" ref="G20:I21" ca="1" si="17">+G49+G77+G105+G133+G161+G189</f>
        <v>0</v>
      </c>
      <c r="H20" s="43">
        <f t="shared" ca="1" si="17"/>
        <v>2496.16368286445</v>
      </c>
      <c r="I20" s="44">
        <f t="shared" ca="1" si="17"/>
        <v>1345</v>
      </c>
      <c r="J20" s="241">
        <f t="shared" ca="1" si="16"/>
        <v>0.5388268442622951</v>
      </c>
      <c r="K20" s="45">
        <f ca="1">+K49+K77+K105+K133+K161+K189</f>
        <v>101</v>
      </c>
      <c r="L20" s="46">
        <f t="shared" ca="1" si="2"/>
        <v>12.316831683168317</v>
      </c>
      <c r="M20" s="48">
        <f ca="1">+M49+M77+M105+M133+M161+M189</f>
        <v>0</v>
      </c>
    </row>
    <row r="21" spans="1:17" x14ac:dyDescent="0.35">
      <c r="A21" s="29" t="s">
        <v>104</v>
      </c>
      <c r="B21" s="267">
        <f ca="1">+B50+B78+B106+B134+B162+B190</f>
        <v>49.473684210526315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104</v>
      </c>
      <c r="F21" s="33">
        <f t="shared" ca="1" si="0"/>
        <v>-1</v>
      </c>
      <c r="G21" s="34">
        <f t="shared" ca="1" si="17"/>
        <v>0</v>
      </c>
      <c r="H21" s="30">
        <f t="shared" ca="1" si="17"/>
        <v>151.00671140939599</v>
      </c>
      <c r="I21" s="31">
        <f t="shared" ca="1" si="17"/>
        <v>1949</v>
      </c>
      <c r="J21" s="239">
        <f t="shared" ref="J21" ca="1" si="19">IF(H21=0,"",1+((H21-I21)/ABS(H21)))</f>
        <v>-10.906711111111109</v>
      </c>
      <c r="K21" s="32">
        <f ca="1">+K50+K78+K106+K134+K162+K190</f>
        <v>361</v>
      </c>
      <c r="L21" s="33">
        <f t="shared" ca="1" si="2"/>
        <v>4.3988919667590025</v>
      </c>
      <c r="M21" s="35">
        <f ca="1">+M50+M78+M106+M134+M162+M190</f>
        <v>6</v>
      </c>
    </row>
    <row r="22" spans="1:17" x14ac:dyDescent="0.35">
      <c r="A22" s="36" t="s">
        <v>106</v>
      </c>
      <c r="B22" s="38">
        <f ca="1">+B20-B21</f>
        <v>560.52631578947364</v>
      </c>
      <c r="C22" s="38">
        <f ca="1">+C20-C21</f>
        <v>190</v>
      </c>
      <c r="D22" s="240">
        <f t="shared" ref="D22:D26" ca="1" si="20">IF(B22=0,"",1-((B22-C22)/ABS(B22)))</f>
        <v>0.33896713615023477</v>
      </c>
      <c r="E22" s="38">
        <f ca="1">+E20-E21</f>
        <v>-93</v>
      </c>
      <c r="F22" s="39">
        <f t="shared" ca="1" si="0"/>
        <v>3.043010752688172</v>
      </c>
      <c r="G22" s="40">
        <f ca="1">+G20-G21</f>
        <v>0</v>
      </c>
      <c r="H22" s="37">
        <f t="shared" ref="H22:I22" ca="1" si="21">+H20-H21</f>
        <v>2345.1569714550542</v>
      </c>
      <c r="I22" s="38">
        <f t="shared" ca="1" si="21"/>
        <v>-604</v>
      </c>
      <c r="J22" s="240">
        <f t="shared" ref="J22:J26" ca="1" si="22">IF(H22=0,"",1-((H22-I22)/ABS(H22)))</f>
        <v>-0.25755205615308885</v>
      </c>
      <c r="K22" s="38"/>
      <c r="L22" s="39">
        <f t="shared" ca="1" si="2"/>
        <v>0</v>
      </c>
      <c r="M22" s="41">
        <f ca="1">+M20-M21</f>
        <v>-6</v>
      </c>
    </row>
    <row r="23" spans="1:17" x14ac:dyDescent="0.35">
      <c r="A23" s="42" t="s">
        <v>859</v>
      </c>
      <c r="B23" s="44">
        <f ca="1">+B52+B80+B108+B136+B164+B192</f>
        <v>265.83333333333331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1087.8090366581414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151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35">
      <c r="A24" s="29" t="s">
        <v>860</v>
      </c>
      <c r="B24" s="267">
        <f ca="1">+B53+B81+B109+B137+B165+B193</f>
        <v>297.89473684210526</v>
      </c>
      <c r="C24" s="32">
        <f ca="1">+C53+C81+C109+C137+C165+C193</f>
        <v>0</v>
      </c>
      <c r="D24" s="239">
        <f t="shared" ref="D24" ca="1" si="26">IF(B24=0,"",1+((B24-C24)/ABS(B24)))</f>
        <v>2</v>
      </c>
      <c r="E24" s="32">
        <f ca="1">+E53+E81+E109+E137+E165+E193</f>
        <v>0</v>
      </c>
      <c r="F24" s="33">
        <f t="shared" ca="1" si="23"/>
        <v>0</v>
      </c>
      <c r="G24" s="34">
        <f t="shared" ca="1" si="24"/>
        <v>0</v>
      </c>
      <c r="H24" s="30">
        <f t="shared" ca="1" si="24"/>
        <v>670.02237136465328</v>
      </c>
      <c r="I24" s="31">
        <f t="shared" ca="1" si="24"/>
        <v>0</v>
      </c>
      <c r="J24" s="239">
        <f t="shared" ref="J24" ca="1" si="27">IF(H24=0,"",1+((H24-I24)/ABS(H24)))</f>
        <v>2</v>
      </c>
      <c r="K24" s="32">
        <f ca="1">+K53+K81+K109+K137+K165+K193</f>
        <v>7323</v>
      </c>
      <c r="L24" s="33">
        <f t="shared" ca="1" si="25"/>
        <v>-1</v>
      </c>
      <c r="M24" s="35">
        <f ca="1">+M53+M81+M109+M137+M165+M193</f>
        <v>0</v>
      </c>
    </row>
    <row r="25" spans="1:17" x14ac:dyDescent="0.35">
      <c r="A25" s="36" t="s">
        <v>861</v>
      </c>
      <c r="B25" s="38">
        <f ca="1">+B23-B24</f>
        <v>-32.061403508771946</v>
      </c>
      <c r="C25" s="38">
        <f ca="1">+C23-C24</f>
        <v>0</v>
      </c>
      <c r="D25" s="240">
        <f t="shared" ref="D25" ca="1" si="28">IF(B25=0,"",1-((B25-C25)/ABS(B25)))</f>
        <v>2</v>
      </c>
      <c r="E25" s="38">
        <f ca="1">+E23-E24</f>
        <v>0</v>
      </c>
      <c r="F25" s="39">
        <f t="shared" ca="1" si="23"/>
        <v>0</v>
      </c>
      <c r="G25" s="40">
        <f ca="1">+G23-G24</f>
        <v>0</v>
      </c>
      <c r="H25" s="37">
        <f t="shared" ref="H25:I25" ca="1" si="29">+H23-H24</f>
        <v>417.78666529348811</v>
      </c>
      <c r="I25" s="38">
        <f t="shared" ca="1" si="29"/>
        <v>0</v>
      </c>
      <c r="J25" s="240">
        <f t="shared" ref="J25" ca="1" si="30">IF(H25=0,"",1-((H25-I25)/ABS(H25)))</f>
        <v>0</v>
      </c>
      <c r="K25" s="38"/>
      <c r="L25" s="39">
        <f t="shared" ca="1" si="25"/>
        <v>0</v>
      </c>
      <c r="M25" s="41">
        <f ca="1">+M23-M24</f>
        <v>0</v>
      </c>
    </row>
    <row r="26" spans="1:17" x14ac:dyDescent="0.35">
      <c r="A26" s="42" t="s">
        <v>90</v>
      </c>
      <c r="B26" s="44">
        <f ca="1">+B5+B8+B11+B14+B17+B20+B23</f>
        <v>16686.666666666664</v>
      </c>
      <c r="C26" s="45">
        <f ca="1">+C5+C8+C11+C14+C17+C20+C23</f>
        <v>7294</v>
      </c>
      <c r="D26" s="241">
        <f t="shared" ca="1" si="20"/>
        <v>0.43711546144626456</v>
      </c>
      <c r="E26" s="45">
        <f ca="1">+E55+E83+E111+E139+E167+E195</f>
        <v>10127</v>
      </c>
      <c r="F26" s="46">
        <f t="shared" ca="1" si="0"/>
        <v>-0.27974721042756984</v>
      </c>
      <c r="G26" s="47">
        <f t="shared" ref="G26:G27" ca="1" si="31">+G55+G83+G111+G139+G167+G195</f>
        <v>46</v>
      </c>
      <c r="H26" s="44">
        <f t="shared" ref="H26" ca="1" si="32">+H5+H8+H11+H14+H17+H20+H23</f>
        <v>68283.034953111681</v>
      </c>
      <c r="I26" s="45">
        <f ca="1">+I5+I8+I11+I14+I17+I20+I23</f>
        <v>22913</v>
      </c>
      <c r="J26" s="241">
        <f t="shared" ca="1" si="22"/>
        <v>0.33555919147023572</v>
      </c>
      <c r="K26" s="45">
        <f ca="1">K5+K8+K11+K14+K17+K20</f>
        <v>41564</v>
      </c>
      <c r="L26" s="46">
        <f t="shared" ca="1" si="2"/>
        <v>-0.44872966990664997</v>
      </c>
      <c r="M26" s="48">
        <f ca="1">+M55+M83+M111+M139+M167+M195</f>
        <v>99</v>
      </c>
    </row>
    <row r="27" spans="1:17" ht="15" thickBot="1" x14ac:dyDescent="0.4">
      <c r="A27" s="29" t="s">
        <v>91</v>
      </c>
      <c r="B27" s="267">
        <f ca="1">+B6+B9+B12+B15+B18+B21+B24</f>
        <v>6857.8947368421059</v>
      </c>
      <c r="C27" s="32">
        <f t="shared" ref="C27" ca="1" si="33">+C6+C9+C12+C15+C18+C21+C24</f>
        <v>12555</v>
      </c>
      <c r="D27" s="239">
        <f t="shared" ref="D27" ca="1" si="34">IF(B27=0,"",1+((B27-C27)/ABS(B27)))</f>
        <v>0.16926323867996951</v>
      </c>
      <c r="E27" s="32">
        <f ca="1">+E56+E84+E112+E140+E168+E196</f>
        <v>11597</v>
      </c>
      <c r="F27" s="33">
        <f t="shared" ca="1" si="0"/>
        <v>8.26075709235147E-2</v>
      </c>
      <c r="G27" s="34">
        <f t="shared" ca="1" si="31"/>
        <v>83</v>
      </c>
      <c r="H27" s="31">
        <f t="shared" ref="H27:I27" ca="1" si="35">+H6+H9+H12+H15+H18+H21+H24</f>
        <v>20979.865771812081</v>
      </c>
      <c r="I27" s="32">
        <f t="shared" ca="1" si="35"/>
        <v>43371</v>
      </c>
      <c r="J27" s="239">
        <f t="shared" ref="J27" ca="1" si="36">IF(H27=0,"",1+((H27-I27)/ABS(H27)))</f>
        <v>-6.7267754318617978E-2</v>
      </c>
      <c r="K27" s="45">
        <f ca="1">K6+K9+K12+K15+K18+K21</f>
        <v>42849</v>
      </c>
      <c r="L27" s="33">
        <f t="shared" ca="1" si="2"/>
        <v>1.2182314639781559E-2</v>
      </c>
      <c r="M27" s="35">
        <f ca="1">+M56+M84+M112+M140+M168+M196</f>
        <v>202</v>
      </c>
    </row>
    <row r="28" spans="1:17" ht="15" thickBot="1" x14ac:dyDescent="0.4">
      <c r="A28" s="49" t="s">
        <v>92</v>
      </c>
      <c r="B28" s="51">
        <f ca="1">+B7+B10+B13+B16+B19+B22+B25</f>
        <v>9828.7719298245611</v>
      </c>
      <c r="C28" s="51">
        <f ca="1">+C7+C10+C13+C16+C19+C22+C25</f>
        <v>-5261</v>
      </c>
      <c r="D28" s="243">
        <f t="shared" ref="D28" ca="1" si="37">IF(B28=0,"",1-((B28-C28)/ABS(B28)))</f>
        <v>-0.53526524346708548</v>
      </c>
      <c r="E28" s="51">
        <f ca="1">+E26-E27</f>
        <v>-1470</v>
      </c>
      <c r="F28" s="52">
        <f t="shared" ca="1" si="0"/>
        <v>-2.5789115646258503</v>
      </c>
      <c r="G28" s="53">
        <f ca="1">+G26-G27</f>
        <v>-37</v>
      </c>
      <c r="H28" s="50">
        <f ca="1">+H26-H27</f>
        <v>47303.1691812996</v>
      </c>
      <c r="I28" s="51">
        <f t="shared" ref="I28" ca="1" si="38">+I26-I27</f>
        <v>-20458</v>
      </c>
      <c r="J28" s="243">
        <f t="shared" ref="J28" ca="1" si="39">IF(H28=0,"",1-((H28-I28)/ABS(H28)))</f>
        <v>-0.43248687887254023</v>
      </c>
      <c r="K28" s="51">
        <f ca="1">K26-K27</f>
        <v>-1285</v>
      </c>
      <c r="L28" s="52">
        <f t="shared" ca="1" si="2"/>
        <v>-14.920622568093385</v>
      </c>
      <c r="M28" s="54">
        <f ca="1">+M26-M27</f>
        <v>-103</v>
      </c>
    </row>
    <row r="29" spans="1:17" ht="15" thickTop="1" x14ac:dyDescent="0.35">
      <c r="E29" s="5"/>
      <c r="K29" s="5"/>
    </row>
    <row r="30" spans="1:17" x14ac:dyDescent="0.3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" thickBot="1" x14ac:dyDescent="0.5">
      <c r="A31" s="55" t="s">
        <v>94</v>
      </c>
      <c r="C31" s="6">
        <v>1</v>
      </c>
      <c r="E31" s="5"/>
      <c r="K31" s="5"/>
    </row>
    <row r="32" spans="1:17" ht="15" thickTop="1" x14ac:dyDescent="0.3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4.5" thickBot="1" x14ac:dyDescent="0.4">
      <c r="A33" s="269"/>
      <c r="B33" s="64" t="str">
        <f>"Ppto "&amp;$R$1</f>
        <v>Ppto 2026</v>
      </c>
      <c r="C33" s="65" t="str">
        <f>"Real "&amp;$R$1</f>
        <v>Real 2026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2026</v>
      </c>
      <c r="I33" s="65" t="str">
        <f>"Real "&amp; $R$1</f>
        <v>Real 2026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" thickTop="1" x14ac:dyDescent="0.35">
      <c r="A34" s="22" t="s">
        <v>119</v>
      </c>
      <c r="B34" s="73">
        <f ca="1">INDIRECT($N$1&amp; "!" &amp;$O$1&amp;N34)/1.2</f>
        <v>1135</v>
      </c>
      <c r="C34" s="72">
        <f ca="1">INDIRECT($N$1&amp; "!" &amp;$P$1&amp;N34)</f>
        <v>188</v>
      </c>
      <c r="D34" s="244">
        <f ca="1">IF(B34=0,"",1-((B34-C34)/ABS(B34)))</f>
        <v>0.16563876651982379</v>
      </c>
      <c r="E34" s="73">
        <f ca="1">INDIRECT($Q$1&amp; "!" &amp;$P$1&amp;P34)</f>
        <v>365</v>
      </c>
      <c r="F34" s="74">
        <f t="shared" ref="F34:F57" ca="1" si="40">IF(ISERROR(((C34-E34)/ABS(E34))-1),0,((C34-E34)/ABS(E34)))</f>
        <v>-0.48493150684931507</v>
      </c>
      <c r="G34" s="75">
        <f ca="1">INDIRECT($N$1&amp; "!" &amp;$P$1&amp;R34)</f>
        <v>2</v>
      </c>
      <c r="H34" s="71">
        <f ca="1">SUM(INDIRECT($N$1&amp;"!"&amp;$O$3&amp;N34&amp;":"&amp;$O$1&amp;N34))/1.173</f>
        <v>4644.5012787723781</v>
      </c>
      <c r="I34" s="71">
        <f ca="1">SUM(INDIRECT($N$1&amp;"!"&amp;$P$3&amp;N34&amp;":"&amp;$P$1&amp;N34))</f>
        <v>938</v>
      </c>
      <c r="J34" s="244">
        <f ca="1">IF(H34=0,"",1-((H34-I34)/ABS(H34)))</f>
        <v>0.20195925110132162</v>
      </c>
      <c r="K34" s="73">
        <f ca="1">SUM(INDIRECT($Q$1&amp;"!"&amp;$P$3&amp;P34&amp;":"&amp;$P$1&amp;P34))</f>
        <v>4515</v>
      </c>
      <c r="L34" s="74">
        <f t="shared" ref="L34:L57" ca="1" si="41">IF(ISERROR(((I34-K34)/ABS(K34))-1),0,((I34-K34)/ABS(K34)))</f>
        <v>-0.79224806201550391</v>
      </c>
      <c r="M34" s="76">
        <f ca="1">SUM(INDIRECT($N$1&amp;"!"&amp;$P$3&amp;R34&amp;":"&amp;$P$1&amp;R34))</f>
        <v>30</v>
      </c>
      <c r="N34">
        <f ca="1">MATCH(O34,INDIRECT($N$1&amp;"!A1:A800"),0)</f>
        <v>58</v>
      </c>
      <c r="O34">
        <v>269</v>
      </c>
      <c r="P34">
        <f ca="1">MATCH(O34,INDIRECT($Q$1&amp;"!A1:A800"),0)</f>
        <v>108</v>
      </c>
      <c r="Q34">
        <v>781</v>
      </c>
      <c r="R34">
        <f ca="1">MATCH(Q34,INDIRECT($N$1&amp;"!A1:A1190"),0)</f>
        <v>331</v>
      </c>
      <c r="U34" s="266"/>
    </row>
    <row r="35" spans="1:21" x14ac:dyDescent="0.35">
      <c r="A35" s="29" t="s">
        <v>120</v>
      </c>
      <c r="B35" s="79">
        <f ca="1">INDIRECT($N$1&amp;"!"&amp;$O$1&amp;N35)/0.95</f>
        <v>695.78947368421052</v>
      </c>
      <c r="C35" s="79">
        <f ca="1">INDIRECT($N$1&amp; "!" &amp;$P$1&amp;N35)</f>
        <v>1440</v>
      </c>
      <c r="D35" s="237">
        <f ca="1">IF(B35=0,"",1+((B35-C35)/ABS(B35)))</f>
        <v>-6.9591527987897139E-2</v>
      </c>
      <c r="E35" s="79">
        <f ca="1">INDIRECT($Q$1&amp; "!" &amp;$P$1&amp;P35)</f>
        <v>967</v>
      </c>
      <c r="F35" s="80">
        <f t="shared" ca="1" si="40"/>
        <v>0.48914167528438468</v>
      </c>
      <c r="G35" s="81">
        <f ca="1">INDIRECT($N$1&amp; "!" &amp;$P$1&amp;R35)</f>
        <v>5</v>
      </c>
      <c r="H35" s="77">
        <f ca="1">SUM(INDIRECT($N$1&amp;"!"&amp;$O$3&amp;N35&amp;":"&amp;$O$1&amp;N35))/0.894</f>
        <v>2219.2393736017898</v>
      </c>
      <c r="I35" s="78">
        <f ca="1">SUM(INDIRECT($N$1&amp;"!"&amp;$P$3&amp;N35&amp;":"&amp;$P$1&amp;N35))</f>
        <v>3224</v>
      </c>
      <c r="J35" s="237">
        <f ca="1">IF(H35=0,"",1+((H35-I35)/ABS(H35)))</f>
        <v>0.54725000000000001</v>
      </c>
      <c r="K35" s="79">
        <f ca="1">SUM(INDIRECT($Q$1&amp;"!"&amp;$P$3&amp;P35&amp;":"&amp;$P$1&amp;P35))</f>
        <v>5789</v>
      </c>
      <c r="L35" s="80">
        <f t="shared" ca="1" si="41"/>
        <v>-0.44308170668509239</v>
      </c>
      <c r="M35" s="82">
        <f t="shared" ref="M35:M56" ca="1" si="42">SUM(INDIRECT($N$1&amp;"!"&amp;$P$3&amp;R35&amp;":"&amp;$P$1&amp;R35))</f>
        <v>11</v>
      </c>
      <c r="N35">
        <f t="shared" ref="N35:N50" ca="1" si="43">MATCH(O35,INDIRECT($N$1&amp;"!A1:A800"),0)</f>
        <v>82</v>
      </c>
      <c r="O35">
        <v>293</v>
      </c>
      <c r="P35">
        <f t="shared" ref="P35:P50" ca="1" si="44">MATCH(O35,INDIRECT($Q$1&amp;"!A1:A800"),0)</f>
        <v>134</v>
      </c>
      <c r="Q35">
        <v>817</v>
      </c>
      <c r="R35">
        <f ca="1">MATCH(Q35,INDIRECT($N$1&amp;"!A1:A1190"),0)</f>
        <v>367</v>
      </c>
      <c r="T35" s="263"/>
    </row>
    <row r="36" spans="1:21" x14ac:dyDescent="0.35">
      <c r="A36" s="83" t="s">
        <v>100</v>
      </c>
      <c r="B36" s="84">
        <f ca="1">+B34-B35</f>
        <v>439.21052631578948</v>
      </c>
      <c r="C36" s="85">
        <f ca="1">+C34-C35</f>
        <v>-1252</v>
      </c>
      <c r="D36" s="245">
        <f ca="1">IF(B36=0,"",1-((B36-C36)/ABS(B36)))</f>
        <v>-2.8505692031156382</v>
      </c>
      <c r="E36" s="85">
        <f ca="1">+E34-E35</f>
        <v>-602</v>
      </c>
      <c r="F36" s="86">
        <f t="shared" ca="1" si="40"/>
        <v>-1.0797342192691031</v>
      </c>
      <c r="G36" s="87">
        <f ca="1">+G34-G35</f>
        <v>-3</v>
      </c>
      <c r="H36" s="84">
        <f t="shared" ref="H36:I36" ca="1" si="45">+H34-H35</f>
        <v>2425.2619051705883</v>
      </c>
      <c r="I36" s="85">
        <f t="shared" ca="1" si="45"/>
        <v>-2286</v>
      </c>
      <c r="J36" s="245">
        <f ca="1">IF(H36=0,"",1-((H36-I36)/ABS(H36)))</f>
        <v>-0.94257861187128422</v>
      </c>
      <c r="K36" s="85">
        <f ca="1">+K34-K35</f>
        <v>-1274</v>
      </c>
      <c r="L36" s="86">
        <f t="shared" ca="1" si="41"/>
        <v>-0.79434850863422291</v>
      </c>
      <c r="M36" s="88">
        <f ca="1">+M34-M35</f>
        <v>19</v>
      </c>
    </row>
    <row r="37" spans="1:21" x14ac:dyDescent="0.35">
      <c r="A37" s="42" t="s">
        <v>122</v>
      </c>
      <c r="B37" s="89">
        <f ca="1">INDIRECT($N$1&amp; "!" &amp;$O$1&amp;N37)/1.2</f>
        <v>453.33333333333337</v>
      </c>
      <c r="C37" s="90">
        <f ca="1">INDIRECT($N$1&amp; "!" &amp;$P$1&amp;N37)</f>
        <v>185</v>
      </c>
      <c r="D37" s="246">
        <f t="shared" ref="D37" ca="1" si="46">IF(B37=0,"",1-((B37-C37)/ABS(B37)))</f>
        <v>0.40808823529411764</v>
      </c>
      <c r="E37" s="91">
        <f ca="1">INDIRECT($Q$1&amp; "!" &amp;$P$1&amp;P37)</f>
        <v>519</v>
      </c>
      <c r="F37" s="92">
        <f t="shared" ca="1" si="40"/>
        <v>-0.64354527938342965</v>
      </c>
      <c r="G37" s="93">
        <f ca="1">INDIRECT($N$1&amp; "!" &amp;$P$1&amp;R37)</f>
        <v>1</v>
      </c>
      <c r="H37" s="89">
        <f ca="1">SUM(INDIRECT($N$1&amp;"!"&amp;$O$3&amp;N37&amp;":"&amp;$O$1&amp;N37))/1.173</f>
        <v>1855.0724637681158</v>
      </c>
      <c r="I37" s="90">
        <f t="shared" ref="I37:I38" ca="1" si="47">SUM(INDIRECT($N$1&amp;"!"&amp;$P$3&amp;N37&amp;":"&amp;$P$1&amp;N37))</f>
        <v>1713</v>
      </c>
      <c r="J37" s="246">
        <f t="shared" ref="J37" ca="1" si="48">IF(H37=0,"",1-((H37-I37)/ABS(H37)))</f>
        <v>0.92341406250000013</v>
      </c>
      <c r="K37" s="91">
        <f ca="1">SUM(INDIRECT($Q$1&amp;"!"&amp;$P$3&amp;P37&amp;":"&amp;$P$1&amp;P37))</f>
        <v>2920</v>
      </c>
      <c r="L37" s="92">
        <f t="shared" ca="1" si="41"/>
        <v>-0.41335616438356165</v>
      </c>
      <c r="M37" s="94">
        <f t="shared" ca="1" si="42"/>
        <v>7</v>
      </c>
      <c r="N37">
        <f t="shared" ca="1" si="43"/>
        <v>262</v>
      </c>
      <c r="O37">
        <v>532</v>
      </c>
      <c r="P37">
        <f t="shared" ca="1" si="44"/>
        <v>321</v>
      </c>
      <c r="Q37">
        <v>787</v>
      </c>
      <c r="R37">
        <f ca="1">MATCH(Q37,INDIRECT($N$1&amp;"!A1:A1190"),0)</f>
        <v>337</v>
      </c>
    </row>
    <row r="38" spans="1:21" x14ac:dyDescent="0.35">
      <c r="A38" s="29" t="s">
        <v>123</v>
      </c>
      <c r="B38" s="77">
        <f ca="1">INDIRECT($N$1&amp;"!"&amp;$O$1&amp;N38)/0.95</f>
        <v>151.57894736842107</v>
      </c>
      <c r="C38" s="78">
        <f ca="1">INDIRECT($N$1&amp; "!" &amp;$P$1&amp;N38)</f>
        <v>20</v>
      </c>
      <c r="D38" s="237">
        <f ca="1">IF(B38=0,"",1+((B38-C38)/ABS(B38)))</f>
        <v>1.8680555555555556</v>
      </c>
      <c r="E38" s="79">
        <f ca="1">INDIRECT($Q$1&amp; "!" &amp;$P$1&amp;P38)</f>
        <v>43</v>
      </c>
      <c r="F38" s="80">
        <f t="shared" ca="1" si="40"/>
        <v>-0.53488372093023251</v>
      </c>
      <c r="G38" s="81">
        <f ca="1">INDIRECT($N$1&amp; "!" &amp;$P$1&amp;R38)</f>
        <v>4</v>
      </c>
      <c r="H38" s="77">
        <f ca="1">SUM(INDIRECT($N$1&amp;"!"&amp;$O$3&amp;N38&amp;":"&amp;$O$1&amp;N38))/0.894</f>
        <v>463.08724832214762</v>
      </c>
      <c r="I38" s="78">
        <f t="shared" ca="1" si="47"/>
        <v>647</v>
      </c>
      <c r="J38" s="237">
        <f ca="1">IF(H38=0,"",1+((H38-I38)/ABS(H38)))</f>
        <v>0.60285507246376802</v>
      </c>
      <c r="K38" s="79">
        <f ca="1">SUM(INDIRECT($Q$1&amp;"!"&amp;$P$3&amp;P38&amp;":"&amp;$P$1&amp;P38))</f>
        <v>87</v>
      </c>
      <c r="L38" s="80">
        <f t="shared" ca="1" si="41"/>
        <v>6.4367816091954024</v>
      </c>
      <c r="M38" s="82">
        <f t="shared" ca="1" si="42"/>
        <v>8</v>
      </c>
      <c r="N38">
        <f t="shared" ca="1" si="43"/>
        <v>268</v>
      </c>
      <c r="O38">
        <v>538</v>
      </c>
      <c r="P38">
        <f t="shared" ca="1" si="44"/>
        <v>327</v>
      </c>
      <c r="Q38">
        <v>823</v>
      </c>
      <c r="R38">
        <f ca="1">MATCH(Q38,INDIRECT($N$1&amp;"!A1:A1190"),0)</f>
        <v>373</v>
      </c>
    </row>
    <row r="39" spans="1:21" x14ac:dyDescent="0.35">
      <c r="A39" s="83" t="s">
        <v>124</v>
      </c>
      <c r="B39" s="84">
        <f ca="1">+B37-B38</f>
        <v>301.75438596491233</v>
      </c>
      <c r="C39" s="85">
        <f ca="1">+C37-C38</f>
        <v>165</v>
      </c>
      <c r="D39" s="245">
        <f ca="1">IF(B39=0,"",1-((B39-C39)/ABS(B39)))</f>
        <v>0.54680232558139519</v>
      </c>
      <c r="E39" s="85">
        <f ca="1">+E37-E38</f>
        <v>476</v>
      </c>
      <c r="F39" s="86">
        <f t="shared" ca="1" si="40"/>
        <v>-0.65336134453781514</v>
      </c>
      <c r="G39" s="87">
        <f ca="1">+G37-G38</f>
        <v>-3</v>
      </c>
      <c r="H39" s="84">
        <f t="shared" ref="H39:I39" ca="1" si="49">+H37-H38</f>
        <v>1391.9852154459682</v>
      </c>
      <c r="I39" s="85">
        <f t="shared" ca="1" si="49"/>
        <v>1066</v>
      </c>
      <c r="J39" s="245">
        <f ca="1">IF(H39=0,"",1-((H39-I39)/ABS(H39)))</f>
        <v>0.76581273146530648</v>
      </c>
      <c r="K39" s="85">
        <f ca="1">+K37-K38</f>
        <v>2833</v>
      </c>
      <c r="L39" s="86">
        <f t="shared" ca="1" si="41"/>
        <v>-0.62372043769855279</v>
      </c>
      <c r="M39" s="88">
        <f ca="1">+M37-M38</f>
        <v>-1</v>
      </c>
    </row>
    <row r="40" spans="1:21" x14ac:dyDescent="0.35">
      <c r="A40" s="42" t="s">
        <v>101</v>
      </c>
      <c r="B40" s="89">
        <f ca="1">INDIRECT($N$1&amp; "!" &amp;$O$1&amp;N40)/1.2</f>
        <v>110</v>
      </c>
      <c r="C40" s="90">
        <f ca="1">INDIRECT($N$1&amp; "!" &amp;$P$1&amp;N40)</f>
        <v>34</v>
      </c>
      <c r="D40" s="246">
        <f ca="1">IF(B40=0,"",1-((B40-C40)/ABS(B40)))</f>
        <v>0.30909090909090908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450.12787723785164</v>
      </c>
      <c r="I40" s="90">
        <f t="shared" ref="I40:I41" ca="1" si="50">SUM(INDIRECT($N$1&amp;"!"&amp;$P$3&amp;N40&amp;":"&amp;$P$1&amp;N40))</f>
        <v>234</v>
      </c>
      <c r="J40" s="246">
        <f ca="1">IF(H40=0,"",1-((H40-I40)/ABS(H40)))</f>
        <v>0.51985227272727275</v>
      </c>
      <c r="K40" s="91">
        <f ca="1">SUM(INDIRECT($Q$1&amp;"!"&amp;$P$3&amp;P40&amp;":"&amp;$P$1&amp;P40))</f>
        <v>31</v>
      </c>
      <c r="L40" s="92">
        <f t="shared" ca="1" si="41"/>
        <v>6.5483870967741939</v>
      </c>
      <c r="M40" s="94">
        <f t="shared" ca="1" si="42"/>
        <v>1</v>
      </c>
      <c r="N40">
        <f t="shared" ca="1" si="43"/>
        <v>64</v>
      </c>
      <c r="O40">
        <v>275</v>
      </c>
      <c r="P40">
        <f t="shared" ca="1" si="44"/>
        <v>114</v>
      </c>
      <c r="Q40">
        <v>793</v>
      </c>
      <c r="R40">
        <f ca="1">MATCH(Q40,INDIRECT($N$1&amp;"!A1:A1190"),0)</f>
        <v>343</v>
      </c>
    </row>
    <row r="41" spans="1:21" x14ac:dyDescent="0.35">
      <c r="A41" s="29" t="s">
        <v>102</v>
      </c>
      <c r="B41" s="77">
        <f ca="1">INDIRECT($N$1&amp; "!" &amp;$O$1&amp;N41)/0.95</f>
        <v>113.68421052631579</v>
      </c>
      <c r="C41" s="78">
        <f ca="1">INDIRECT($N$1&amp; "!" &amp;$P$1&amp;N41)</f>
        <v>439</v>
      </c>
      <c r="D41" s="237">
        <f ca="1">IF(B41=0,"",1+((B41-C41)/ABS(B41)))</f>
        <v>-1.861574074074074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2</v>
      </c>
      <c r="H41" s="77">
        <f ca="1">SUM(INDIRECT($N$1&amp;"!"&amp;$O$3&amp;N41&amp;":"&amp;$O$1&amp;N41))/0.894</f>
        <v>347.87472035794184</v>
      </c>
      <c r="I41" s="78">
        <f t="shared" ca="1" si="50"/>
        <v>1986</v>
      </c>
      <c r="J41" s="237">
        <f ca="1">IF(H41=0,"",1+((H41-I41)/ABS(H41)))</f>
        <v>-3.7089517684887454</v>
      </c>
      <c r="K41" s="79">
        <f ca="1">SUM(INDIRECT($Q$1&amp;"!"&amp;$P$3&amp;P41&amp;":"&amp;$P$1&amp;P41))</f>
        <v>385</v>
      </c>
      <c r="L41" s="80">
        <f t="shared" ca="1" si="41"/>
        <v>4.1584415584415586</v>
      </c>
      <c r="M41" s="82">
        <f t="shared" ca="1" si="42"/>
        <v>21</v>
      </c>
      <c r="N41">
        <f t="shared" ca="1" si="43"/>
        <v>89</v>
      </c>
      <c r="O41">
        <v>300</v>
      </c>
      <c r="P41">
        <f t="shared" ca="1" si="44"/>
        <v>144</v>
      </c>
      <c r="Q41">
        <v>829</v>
      </c>
      <c r="R41">
        <f ca="1">MATCH(Q41,INDIRECT($N$1&amp;"!A1:A1190"),0)</f>
        <v>379</v>
      </c>
    </row>
    <row r="42" spans="1:21" x14ac:dyDescent="0.35">
      <c r="A42" s="83" t="s">
        <v>103</v>
      </c>
      <c r="B42" s="84">
        <f ca="1">+B40-B41</f>
        <v>-3.6842105263157947</v>
      </c>
      <c r="C42" s="85">
        <f ca="1">+C40-C41</f>
        <v>-405</v>
      </c>
      <c r="D42" s="245">
        <f ca="1">IF(B42=0,"",1-((B42-C42)/ABS(B42)))</f>
        <v>-107.92857142857127</v>
      </c>
      <c r="E42" s="85">
        <f ca="1">+E40-E41</f>
        <v>0</v>
      </c>
      <c r="F42" s="86">
        <f t="shared" ca="1" si="40"/>
        <v>0</v>
      </c>
      <c r="G42" s="87">
        <f ca="1">+G40-G41</f>
        <v>-2</v>
      </c>
      <c r="H42" s="84">
        <f t="shared" ref="H42:I42" ca="1" si="51">+H40-H41</f>
        <v>102.2531568799098</v>
      </c>
      <c r="I42" s="85">
        <f t="shared" ca="1" si="51"/>
        <v>-1752</v>
      </c>
      <c r="J42" s="245">
        <f ca="1">IF(H42=0,"",1-((H42-I42)/ABS(H42)))</f>
        <v>-17.133945331953115</v>
      </c>
      <c r="K42" s="85">
        <f ca="1">+K40-K41</f>
        <v>-354</v>
      </c>
      <c r="L42" s="86">
        <f t="shared" ca="1" si="41"/>
        <v>-3.9491525423728815</v>
      </c>
      <c r="M42" s="88">
        <f ca="1">+M40-M41</f>
        <v>-20</v>
      </c>
    </row>
    <row r="43" spans="1:21" x14ac:dyDescent="0.35">
      <c r="A43" s="42" t="s">
        <v>111</v>
      </c>
      <c r="B43" s="89">
        <f ca="1">INDIRECT($N$1&amp;"!"&amp;$O$1&amp;N43)/1.2</f>
        <v>460</v>
      </c>
      <c r="C43" s="90">
        <f ca="1">INDIRECT($N$1&amp; "!" &amp;$P$1&amp;N43)</f>
        <v>107</v>
      </c>
      <c r="D43" s="246">
        <f ca="1">IF(B43=0,"",1-((B43-C43)/ABS(B43)))</f>
        <v>0.2326086956521739</v>
      </c>
      <c r="E43" s="91">
        <f ca="1">INDIRECT($Q$1&amp; "!" &amp;$P$1&amp;P43)</f>
        <v>277</v>
      </c>
      <c r="F43" s="92">
        <f t="shared" ca="1" si="40"/>
        <v>-0.61371841155234652</v>
      </c>
      <c r="G43" s="93">
        <f ca="1">INDIRECT($N$1&amp; "!" &amp;$P$1&amp;R43)</f>
        <v>2</v>
      </c>
      <c r="H43" s="89">
        <f ca="1">SUM(INDIRECT($N$1&amp;"!"&amp;$O$3&amp;N43&amp;":"&amp;$O$1&amp;N43))/1.173</f>
        <v>1882.3529411764705</v>
      </c>
      <c r="I43" s="90">
        <f t="shared" ref="I43:I44" ca="1" si="52">SUM(INDIRECT($N$1&amp;"!"&amp;$P$3&amp;N43&amp;":"&amp;$P$1&amp;N43))</f>
        <v>1036</v>
      </c>
      <c r="J43" s="246">
        <f ca="1">IF(H43=0,"",1-((H43-I43)/ABS(H43)))</f>
        <v>0.55037500000000006</v>
      </c>
      <c r="K43" s="91">
        <f ca="1">SUM(INDIRECT($Q$1&amp;"!"&amp;$P$3&amp;P43&amp;":"&amp;$P$1&amp;P43))</f>
        <v>1263</v>
      </c>
      <c r="L43" s="92">
        <f t="shared" ca="1" si="41"/>
        <v>-0.17973079968329375</v>
      </c>
      <c r="M43" s="94">
        <f t="shared" ca="1" si="42"/>
        <v>10</v>
      </c>
      <c r="N43">
        <f t="shared" ca="1" si="43"/>
        <v>70</v>
      </c>
      <c r="O43">
        <v>281</v>
      </c>
      <c r="P43">
        <f t="shared" ca="1" si="44"/>
        <v>120</v>
      </c>
      <c r="Q43">
        <v>799</v>
      </c>
      <c r="R43">
        <f ca="1">MATCH(Q43,INDIRECT($N$1&amp;"!A1:A1190"),0)</f>
        <v>349</v>
      </c>
    </row>
    <row r="44" spans="1:21" x14ac:dyDescent="0.35">
      <c r="A44" s="29" t="s">
        <v>112</v>
      </c>
      <c r="B44" s="77">
        <f ca="1">INDIRECT($N$1&amp; "!" &amp;$O$1&amp;N44)/0.95</f>
        <v>255.78947368421055</v>
      </c>
      <c r="C44" s="78">
        <f ca="1">INDIRECT($N$1&amp; "!" &amp;$P$1&amp;N44)</f>
        <v>7</v>
      </c>
      <c r="D44" s="237">
        <f ca="1">IF(B44=0,"",1+((B44-C44)/ABS(B44)))</f>
        <v>1.9726337448559672</v>
      </c>
      <c r="E44" s="79">
        <f ca="1">INDIRECT($Q$1&amp; "!" &amp;$P$1&amp;P44)</f>
        <v>48</v>
      </c>
      <c r="F44" s="80">
        <f t="shared" ca="1" si="40"/>
        <v>-0.85416666666666663</v>
      </c>
      <c r="G44" s="81">
        <f ca="1">INDIRECT($N$1&amp; "!" &amp;$P$1&amp;R44)</f>
        <v>1</v>
      </c>
      <c r="H44" s="77">
        <f ca="1">SUM(INDIRECT($N$1&amp;"!"&amp;$O$3&amp;N44&amp;":"&amp;$O$1&amp;N44))/0.894</f>
        <v>779.64205816554806</v>
      </c>
      <c r="I44" s="78">
        <f t="shared" ca="1" si="52"/>
        <v>690</v>
      </c>
      <c r="J44" s="237">
        <f ca="1">IF(H44=0,"",1+((H44-I44)/ABS(H44)))</f>
        <v>1.1149784791965567</v>
      </c>
      <c r="K44" s="79">
        <f ca="1">SUM(INDIRECT($Q$1&amp;"!"&amp;$P$3&amp;P44&amp;":"&amp;$P$1&amp;P44))</f>
        <v>697</v>
      </c>
      <c r="L44" s="80">
        <f t="shared" ca="1" si="41"/>
        <v>-1.0043041606886656E-2</v>
      </c>
      <c r="M44" s="82">
        <f t="shared" ca="1" si="42"/>
        <v>3</v>
      </c>
      <c r="N44">
        <f t="shared" ca="1" si="43"/>
        <v>95</v>
      </c>
      <c r="O44">
        <v>306</v>
      </c>
      <c r="P44">
        <f t="shared" ca="1" si="44"/>
        <v>150</v>
      </c>
      <c r="Q44">
        <v>835</v>
      </c>
      <c r="R44">
        <f ca="1">MATCH(Q44,INDIRECT($N$1&amp;"!A1:A1190"),0)</f>
        <v>385</v>
      </c>
    </row>
    <row r="45" spans="1:21" x14ac:dyDescent="0.35">
      <c r="A45" s="83" t="s">
        <v>110</v>
      </c>
      <c r="B45" s="84">
        <f ca="1">+B43-B44</f>
        <v>204.21052631578945</v>
      </c>
      <c r="C45" s="85">
        <f ca="1">+C43-C44</f>
        <v>100</v>
      </c>
      <c r="D45" s="245">
        <f ca="1">IF(B45=0,"",1-((B45-C45)/ABS(B45)))</f>
        <v>0.48969072164948457</v>
      </c>
      <c r="E45" s="85">
        <f ca="1">+E43-E44</f>
        <v>229</v>
      </c>
      <c r="F45" s="86">
        <f t="shared" ca="1" si="40"/>
        <v>-0.5633187772925764</v>
      </c>
      <c r="G45" s="87">
        <f ca="1">+G43-G44</f>
        <v>1</v>
      </c>
      <c r="H45" s="84">
        <f t="shared" ref="H45:I45" ca="1" si="53">+H43-H44</f>
        <v>1102.7108830109223</v>
      </c>
      <c r="I45" s="85">
        <f t="shared" ca="1" si="53"/>
        <v>346</v>
      </c>
      <c r="J45" s="245">
        <f ca="1">IF(H45=0,"",1-((H45-I45)/ABS(H45)))</f>
        <v>0.31377218211110458</v>
      </c>
      <c r="K45" s="85">
        <f ca="1">+K43-K44</f>
        <v>566</v>
      </c>
      <c r="L45" s="86">
        <f t="shared" ca="1" si="41"/>
        <v>-0.38869257950530034</v>
      </c>
      <c r="M45" s="88">
        <f ca="1">+M43-M44</f>
        <v>7</v>
      </c>
    </row>
    <row r="46" spans="1:21" x14ac:dyDescent="0.35">
      <c r="A46" s="42" t="s">
        <v>109</v>
      </c>
      <c r="B46" s="89">
        <f ca="1">INDIRECT($N$1&amp; "!" &amp;$O$1&amp;N46)/1.2</f>
        <v>3216.666666666667</v>
      </c>
      <c r="C46" s="90">
        <f ca="1">INDIRECT($N$1&amp; "!" &amp;$P$1&amp;N46)</f>
        <v>605</v>
      </c>
      <c r="D46" s="246">
        <f t="shared" ref="D46" ca="1" si="54">IF(B46=0,"",1-((B46-C46)/ABS(B46)))</f>
        <v>0.1880829015544041</v>
      </c>
      <c r="E46" s="91">
        <f ca="1">INDIRECT($Q$1&amp; "!" &amp;$P$1&amp;P46)</f>
        <v>1112</v>
      </c>
      <c r="F46" s="92">
        <f t="shared" ca="1" si="40"/>
        <v>-0.45593525179856115</v>
      </c>
      <c r="G46" s="93">
        <f ca="1">INDIRECT($N$1&amp; "!" &amp;$P$1&amp;R46)</f>
        <v>2</v>
      </c>
      <c r="H46" s="89">
        <f ca="1">SUM(INDIRECT($N$1&amp;"!"&amp;$O$3&amp;N46&amp;":"&amp;$O$1&amp;N46))/1.173</f>
        <v>13162.830349531116</v>
      </c>
      <c r="I46" s="90">
        <f t="shared" ref="I46:I47" ca="1" si="55">SUM(INDIRECT($N$1&amp;"!"&amp;$P$3&amp;N46&amp;":"&amp;$P$1&amp;N46))</f>
        <v>2323</v>
      </c>
      <c r="J46" s="246">
        <f ca="1">IF(H46=0,"",1-((H46-I46)/ABS(H46)))</f>
        <v>0.17648180051813478</v>
      </c>
      <c r="K46" s="91">
        <f ca="1">SUM(INDIRECT($Q$1&amp;"!"&amp;$P$3&amp;P46&amp;":"&amp;$P$1&amp;P46))</f>
        <v>3146</v>
      </c>
      <c r="L46" s="92">
        <f t="shared" ca="1" si="41"/>
        <v>-0.26160203432930706</v>
      </c>
      <c r="M46" s="94">
        <f t="shared" ca="1" si="42"/>
        <v>7</v>
      </c>
      <c r="N46">
        <f t="shared" ca="1" si="43"/>
        <v>289</v>
      </c>
      <c r="O46">
        <v>723</v>
      </c>
      <c r="P46">
        <f t="shared" ca="1" si="44"/>
        <v>364</v>
      </c>
      <c r="Q46">
        <v>811</v>
      </c>
      <c r="R46">
        <f ca="1">MATCH(Q46,INDIRECT($N$1&amp;"!A1:A1190"),0)</f>
        <v>361</v>
      </c>
    </row>
    <row r="47" spans="1:21" x14ac:dyDescent="0.35">
      <c r="A47" s="29" t="s">
        <v>108</v>
      </c>
      <c r="B47" s="77">
        <f ca="1">INDIRECT($N$1&amp; "!" &amp;$O$1&amp;N47)/0.95</f>
        <v>996.84210526315792</v>
      </c>
      <c r="C47" s="78">
        <f ca="1">INDIRECT($N$1&amp; "!" &amp;$P$1&amp;N47)</f>
        <v>1832</v>
      </c>
      <c r="D47" s="237">
        <f t="shared" ref="D47" ca="1" si="56">IF(B47=0,"",1+((B47-C47)/ABS(B47)))</f>
        <v>0.16219640971488913</v>
      </c>
      <c r="E47" s="79">
        <f ca="1">INDIRECT($Q$1&amp; "!" &amp;$P$1&amp;P47)</f>
        <v>802</v>
      </c>
      <c r="F47" s="80">
        <f t="shared" ca="1" si="40"/>
        <v>1.2842892768079801</v>
      </c>
      <c r="G47" s="81">
        <f ca="1">INDIRECT($N$1&amp; "!" &amp;$P$1&amp;R47)</f>
        <v>0</v>
      </c>
      <c r="H47" s="77">
        <f ca="1">SUM(INDIRECT($N$1&amp;"!"&amp;$O$3&amp;N47&amp;":"&amp;$O$1&amp;N47))/0.894</f>
        <v>3046.979865771812</v>
      </c>
      <c r="I47" s="78">
        <f t="shared" ca="1" si="55"/>
        <v>4466</v>
      </c>
      <c r="J47" s="237">
        <f t="shared" ref="J47" ca="1" si="57">IF(H47=0,"",1+((H47-I47)/ABS(H47)))</f>
        <v>0.53428634361233485</v>
      </c>
      <c r="K47" s="79">
        <f ca="1">SUM(INDIRECT($Q$1&amp;"!"&amp;$P$3&amp;P47&amp;":"&amp;$P$1&amp;P47))</f>
        <v>5553</v>
      </c>
      <c r="L47" s="80">
        <f t="shared" ca="1" si="41"/>
        <v>-0.19575004502070953</v>
      </c>
      <c r="M47" s="82">
        <f t="shared" ca="1" si="42"/>
        <v>3</v>
      </c>
      <c r="N47">
        <f t="shared" ca="1" si="43"/>
        <v>295</v>
      </c>
      <c r="O47">
        <v>729</v>
      </c>
      <c r="P47">
        <f t="shared" ca="1" si="44"/>
        <v>370</v>
      </c>
      <c r="Q47">
        <v>847</v>
      </c>
      <c r="R47">
        <f ca="1">MATCH(Q47,INDIRECT($N$1&amp;"!A1:A1190"),0)</f>
        <v>397</v>
      </c>
    </row>
    <row r="48" spans="1:21" x14ac:dyDescent="0.35">
      <c r="A48" s="83" t="s">
        <v>107</v>
      </c>
      <c r="B48" s="84">
        <f ca="1">+B46-B47</f>
        <v>2219.8245614035091</v>
      </c>
      <c r="C48" s="85">
        <f ca="1">+C46-C47</f>
        <v>-1227</v>
      </c>
      <c r="D48" s="245">
        <f t="shared" ref="D48:D49" ca="1" si="58">IF(B48=0,"",1-((B48-C48)/ABS(B48)))</f>
        <v>-0.55274638425669798</v>
      </c>
      <c r="E48" s="85">
        <f ca="1">+E46-E47</f>
        <v>310</v>
      </c>
      <c r="F48" s="86">
        <f t="shared" ca="1" si="40"/>
        <v>-4.9580645161290322</v>
      </c>
      <c r="G48" s="87">
        <f ca="1">+G46-G47</f>
        <v>2</v>
      </c>
      <c r="H48" s="84">
        <f t="shared" ref="H48:I48" ca="1" si="59">+H46-H47</f>
        <v>10115.850483759303</v>
      </c>
      <c r="I48" s="85">
        <f t="shared" ca="1" si="59"/>
        <v>-2143</v>
      </c>
      <c r="J48" s="245">
        <f t="shared" ref="J48:J49" ca="1" si="60">IF(H48=0,"",1-((H48-I48)/ABS(H48)))</f>
        <v>-0.21184575666084848</v>
      </c>
      <c r="K48" s="85">
        <f ca="1">+K46-K47</f>
        <v>-2407</v>
      </c>
      <c r="L48" s="86">
        <f t="shared" ca="1" si="41"/>
        <v>0.10968009970918155</v>
      </c>
      <c r="M48" s="88">
        <f ca="1">+M46-M47</f>
        <v>4</v>
      </c>
    </row>
    <row r="49" spans="1:18" x14ac:dyDescent="0.35">
      <c r="A49" s="42" t="s">
        <v>105</v>
      </c>
      <c r="B49" s="95">
        <f ca="1">INDIRECT($N$1&amp; "!" &amp;$O$1&amp;N49)/1.2</f>
        <v>207.5</v>
      </c>
      <c r="C49" s="96">
        <f ca="1">INDIRECT($N$1&amp; "!" &amp;$P$1&amp;N49)</f>
        <v>190</v>
      </c>
      <c r="D49" s="246">
        <f t="shared" ca="1" si="58"/>
        <v>0.9156626506024097</v>
      </c>
      <c r="E49" s="91">
        <f ca="1">INDIRECT($Q$1&amp; "!" &amp;$P$1&amp;P49)</f>
        <v>11</v>
      </c>
      <c r="F49" s="92">
        <f t="shared" ca="1" si="40"/>
        <v>16.272727272727273</v>
      </c>
      <c r="G49" s="93">
        <f ca="1">INDIRECT($N$1&amp; "!" &amp;$P$1&amp;R49)</f>
        <v>0</v>
      </c>
      <c r="H49" s="89">
        <f ca="1">SUM(INDIRECT($N$1&amp;"!"&amp;$O$3&amp;N49&amp;":"&amp;$O$1&amp;N49))/1.173</f>
        <v>849.10485933503833</v>
      </c>
      <c r="I49" s="90">
        <f t="shared" ref="I49:I50" ca="1" si="61">SUM(INDIRECT($N$1&amp;"!"&amp;$P$3&amp;N49&amp;":"&amp;$P$1&amp;N49))</f>
        <v>1345</v>
      </c>
      <c r="J49" s="246">
        <f t="shared" ca="1" si="60"/>
        <v>1.5840210843373494</v>
      </c>
      <c r="K49" s="91">
        <f ca="1">SUM(INDIRECT($Q$1&amp;"!"&amp;$P$3&amp;P49&amp;":"&amp;$P$1&amp;P49))</f>
        <v>11</v>
      </c>
      <c r="L49" s="92">
        <f t="shared" ca="1" si="41"/>
        <v>121.27272727272727</v>
      </c>
      <c r="M49" s="94">
        <f t="shared" ca="1" si="42"/>
        <v>0</v>
      </c>
      <c r="N49">
        <f t="shared" ca="1" si="43"/>
        <v>76</v>
      </c>
      <c r="O49">
        <v>287</v>
      </c>
      <c r="P49">
        <f t="shared" ca="1" si="44"/>
        <v>126</v>
      </c>
      <c r="Q49">
        <v>805</v>
      </c>
      <c r="R49">
        <f ca="1">MATCH(Q49,INDIRECT($N$1&amp;"!A1:A1190"),0)</f>
        <v>355</v>
      </c>
    </row>
    <row r="50" spans="1:18" x14ac:dyDescent="0.35">
      <c r="A50" s="228" t="s">
        <v>104</v>
      </c>
      <c r="B50" s="89">
        <f ca="1">INDIRECT($N$1&amp; "!" &amp;$O$1&amp;N50)/0.95</f>
        <v>16.842105263157894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51.454138702460853</v>
      </c>
      <c r="I50" s="233">
        <f t="shared" ca="1" si="61"/>
        <v>1098</v>
      </c>
      <c r="J50" s="247">
        <f t="shared" ref="J50" ca="1" si="63">IF(H50=0,"",1+((H50-I50)/ABS(H50)))</f>
        <v>-19.339391304347828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101</v>
      </c>
      <c r="O50">
        <v>312</v>
      </c>
      <c r="P50">
        <f t="shared" ca="1" si="44"/>
        <v>156</v>
      </c>
      <c r="Q50">
        <v>841</v>
      </c>
      <c r="R50">
        <f ca="1">MATCH(Q50,INDIRECT($N$1&amp;"!A1:A1190"),0)</f>
        <v>391</v>
      </c>
    </row>
    <row r="51" spans="1:18" x14ac:dyDescent="0.35">
      <c r="A51" s="83" t="s">
        <v>106</v>
      </c>
      <c r="B51" s="84">
        <f ca="1">+B49-B50</f>
        <v>190.65789473684211</v>
      </c>
      <c r="C51" s="85">
        <f ca="1">+C49-C50</f>
        <v>190</v>
      </c>
      <c r="D51" s="245">
        <f t="shared" ref="D51:D55" ca="1" si="64">IF(B51=0,"",1-((B51-C51)/ABS(B51)))</f>
        <v>0.9965493443754313</v>
      </c>
      <c r="E51" s="85">
        <f ca="1">+E49-E50</f>
        <v>11</v>
      </c>
      <c r="F51" s="86">
        <f t="shared" ca="1" si="40"/>
        <v>16.272727272727273</v>
      </c>
      <c r="G51" s="87">
        <f ca="1">+G49-G50</f>
        <v>0</v>
      </c>
      <c r="H51" s="84">
        <f t="shared" ref="H51:I51" ca="1" si="65">+H49-H50</f>
        <v>797.65072063257753</v>
      </c>
      <c r="I51" s="85">
        <f t="shared" ca="1" si="65"/>
        <v>247</v>
      </c>
      <c r="J51" s="245">
        <f t="shared" ref="J51:J55" ca="1" si="66">IF(H51=0,"",1-((H51-I51)/ABS(H51)))</f>
        <v>0.30965934538881434</v>
      </c>
      <c r="K51" s="85">
        <f ca="1">+K49-K50</f>
        <v>11</v>
      </c>
      <c r="L51" s="86">
        <f t="shared" ca="1" si="41"/>
        <v>21.454545454545453</v>
      </c>
      <c r="M51" s="88">
        <f ca="1">+M49-M50</f>
        <v>0</v>
      </c>
    </row>
    <row r="52" spans="1:18" x14ac:dyDescent="0.35">
      <c r="A52" s="42" t="s">
        <v>859</v>
      </c>
      <c r="B52" s="95">
        <f ca="1">INDIRECT($N$1&amp; "!" &amp;$O$1&amp;N52)/1.2</f>
        <v>90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368.28644501278774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571</v>
      </c>
      <c r="O52">
        <v>1461</v>
      </c>
      <c r="P52">
        <f ca="1">MATCH(O52,INDIRECT($Q$1&amp;"!A1:A1600"),0)</f>
        <v>900</v>
      </c>
      <c r="Q52">
        <v>1485</v>
      </c>
      <c r="R52">
        <f ca="1">MATCH(Q52,INDIRECT($N$1&amp;"!A1:A1190"),0)</f>
        <v>595</v>
      </c>
    </row>
    <row r="53" spans="1:18" x14ac:dyDescent="0.35">
      <c r="A53" s="228" t="s">
        <v>860</v>
      </c>
      <c r="B53" s="89">
        <f ca="1">INDIRECT($N$1&amp; "!" &amp;$O$1&amp;N53)/0.95</f>
        <v>101.05263157894737</v>
      </c>
      <c r="C53" s="96">
        <f ca="1">INDIRECT($N$1&amp; "!" &amp;$P$1&amp;N53)</f>
        <v>0</v>
      </c>
      <c r="D53" s="247">
        <f t="shared" ref="D53" ca="1" si="71">IF(B53=0,"",1+((B53-C53)/ABS(B53)))</f>
        <v>2</v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227.06935123042504</v>
      </c>
      <c r="I53" s="233">
        <f t="shared" ca="1" si="68"/>
        <v>0</v>
      </c>
      <c r="J53" s="247">
        <f t="shared" ref="J53" ca="1" si="72">IF(H53=0,"",1+((H53-I53)/ABS(H53)))</f>
        <v>2</v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577</v>
      </c>
      <c r="O53">
        <v>1467</v>
      </c>
      <c r="P53">
        <f ca="1">MATCH(O53,INDIRECT($Q$1&amp;"!A1:A1600"),0)</f>
        <v>906</v>
      </c>
      <c r="Q53">
        <v>1491</v>
      </c>
      <c r="R53">
        <f ca="1">MATCH(Q53,INDIRECT($N$1&amp;"!A1:A1190"),0)</f>
        <v>601</v>
      </c>
    </row>
    <row r="54" spans="1:18" x14ac:dyDescent="0.35">
      <c r="A54" s="83" t="s">
        <v>861</v>
      </c>
      <c r="B54" s="84">
        <f ca="1">+B52-B53</f>
        <v>-11.05263157894737</v>
      </c>
      <c r="C54" s="85">
        <f ca="1">+C52-C53</f>
        <v>0</v>
      </c>
      <c r="D54" s="245">
        <f t="shared" ref="D54" ca="1" si="73">IF(B54=0,"",1-((B54-C54)/ABS(B54)))</f>
        <v>2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141.2170937823627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35">
      <c r="A55" s="228" t="s">
        <v>90</v>
      </c>
      <c r="B55" s="89">
        <f ca="1">+B34+B37+B40+B43+B46+B49+B52</f>
        <v>5672.5</v>
      </c>
      <c r="C55" s="96">
        <f ca="1">+C34+C37+C40+C43+C46+C49+C52</f>
        <v>1309</v>
      </c>
      <c r="D55" s="247">
        <f t="shared" ca="1" si="64"/>
        <v>0.23076245041868659</v>
      </c>
      <c r="E55" s="229">
        <f ca="1">+E34+E37+E40+E43+E46+E49</f>
        <v>2284</v>
      </c>
      <c r="F55" s="230">
        <f t="shared" ca="1" si="40"/>
        <v>-0.42688266199649738</v>
      </c>
      <c r="G55" s="231">
        <f ca="1">INDIRECT($N$1&amp; "!" &amp;$P$1&amp;R55)</f>
        <v>7</v>
      </c>
      <c r="H55" s="44">
        <f t="shared" ref="H55" ca="1" si="76">+H34+H37+H40+H43+H46+H49+H52</f>
        <v>23212.276214833761</v>
      </c>
      <c r="I55" s="45">
        <f ca="1">+I34+I37+I40+I43+I46+I49+I52</f>
        <v>7589</v>
      </c>
      <c r="J55" s="247">
        <f t="shared" ca="1" si="66"/>
        <v>0.32693907007492284</v>
      </c>
      <c r="K55" s="229">
        <f ca="1">K34+K37+K40+K43+K46+K49</f>
        <v>11886</v>
      </c>
      <c r="L55" s="230">
        <f t="shared" ca="1" si="41"/>
        <v>-0.36151775197711594</v>
      </c>
      <c r="M55" s="234">
        <f t="shared" ca="1" si="42"/>
        <v>28</v>
      </c>
      <c r="Q55">
        <v>889</v>
      </c>
      <c r="R55">
        <f ca="1">MATCH(Q55,INDIRECT($N$1&amp;"!A1:A1190"),0)</f>
        <v>439</v>
      </c>
    </row>
    <row r="56" spans="1:18" ht="15" thickBot="1" x14ac:dyDescent="0.4">
      <c r="A56" s="29" t="s">
        <v>91</v>
      </c>
      <c r="B56" s="89">
        <f ca="1">+B35+B38+B41+B44+B47+B50+B53</f>
        <v>2331.5789473684213</v>
      </c>
      <c r="C56" s="89">
        <f ca="1">+C35+C38+C41+C44+C47+C50+C53</f>
        <v>3738</v>
      </c>
      <c r="D56" s="237">
        <f t="shared" ref="D56" ca="1" si="77">IF(B56=0,"",1+((B56-C56)/ABS(B56)))</f>
        <v>0.39679458239277665</v>
      </c>
      <c r="E56" s="79">
        <f ca="1">+E35+E38+E41+E44+E47+E50</f>
        <v>1860</v>
      </c>
      <c r="F56" s="80">
        <f t="shared" ca="1" si="40"/>
        <v>1.0096774193548388</v>
      </c>
      <c r="G56" s="81">
        <f ca="1">INDIRECT($N$1&amp; "!" &amp;$P$1&amp;R56)</f>
        <v>12</v>
      </c>
      <c r="H56" s="31">
        <f t="shared" ref="H56:I56" ca="1" si="78">+H35+H38+H41+H44+H47+H50+H53</f>
        <v>7135.3467561521256</v>
      </c>
      <c r="I56" s="32">
        <f t="shared" ca="1" si="78"/>
        <v>12111</v>
      </c>
      <c r="J56" s="237">
        <f t="shared" ref="J56" ca="1" si="79">IF(H56=0,"",1+((H56-I56)/ABS(H56)))</f>
        <v>0.30267534096253335</v>
      </c>
      <c r="K56" s="79">
        <f ca="1">K35+K38+K41+K44+K47+K50</f>
        <v>12511</v>
      </c>
      <c r="L56" s="80">
        <f t="shared" ca="1" si="41"/>
        <v>-3.1971864759012071E-2</v>
      </c>
      <c r="M56" s="82">
        <f t="shared" ca="1" si="42"/>
        <v>45</v>
      </c>
      <c r="Q56">
        <v>895</v>
      </c>
      <c r="R56">
        <f ca="1">MATCH(Q56,INDIRECT($N$1&amp;"!A1:A1190"),0)</f>
        <v>445</v>
      </c>
    </row>
    <row r="57" spans="1:18" ht="15" thickBot="1" x14ac:dyDescent="0.4">
      <c r="A57" s="97" t="s">
        <v>92</v>
      </c>
      <c r="B57" s="98">
        <f ca="1">+B36+B39+B42+B45+B48+B51</f>
        <v>3351.9736842105267</v>
      </c>
      <c r="C57" s="99">
        <f ca="1">+C36+C39+C42+C45+C48+C51</f>
        <v>-2429</v>
      </c>
      <c r="D57" s="248">
        <f t="shared" ref="D57" ca="1" si="80">IF(B57=0,"",1-((B57-C57)/ABS(B57)))</f>
        <v>-0.72464769381746796</v>
      </c>
      <c r="E57" s="100">
        <f ca="1">+E36+E39+E42+E45+E48+E51</f>
        <v>424</v>
      </c>
      <c r="F57" s="101">
        <f t="shared" ca="1" si="40"/>
        <v>-6.7287735849056602</v>
      </c>
      <c r="G57" s="102">
        <f ca="1">+G55-G56</f>
        <v>-5</v>
      </c>
      <c r="H57" s="98">
        <f t="shared" ref="H57:I57" ca="1" si="81">+H55-H56</f>
        <v>16076.929458681636</v>
      </c>
      <c r="I57" s="100">
        <f t="shared" ca="1" si="81"/>
        <v>-4522</v>
      </c>
      <c r="J57" s="248">
        <f t="shared" ref="J57" ca="1" si="82">IF(H57=0,"",1-((H57-I57)/ABS(H57)))</f>
        <v>-0.28127261562114358</v>
      </c>
      <c r="K57" s="100">
        <f ca="1">+K36+K39+K42+K45+K48+K51</f>
        <v>-625</v>
      </c>
      <c r="L57" s="101">
        <f t="shared" ca="1" si="41"/>
        <v>-6.2351999999999999</v>
      </c>
      <c r="M57" s="103">
        <f ca="1">+M55-M56</f>
        <v>-17</v>
      </c>
    </row>
    <row r="58" spans="1:18" ht="15" thickTop="1" x14ac:dyDescent="0.35">
      <c r="C58" s="264"/>
      <c r="E58" s="5"/>
      <c r="K58" s="5"/>
    </row>
    <row r="59" spans="1:18" ht="19" thickBot="1" x14ac:dyDescent="0.5">
      <c r="A59" s="55" t="s">
        <v>95</v>
      </c>
      <c r="C59" s="6">
        <v>2</v>
      </c>
      <c r="E59" s="5"/>
      <c r="K59" s="5"/>
    </row>
    <row r="60" spans="1:18" ht="15" thickTop="1" x14ac:dyDescent="0.3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4.5" thickBot="1" x14ac:dyDescent="0.4">
      <c r="A61" s="279"/>
      <c r="B61" s="15" t="str">
        <f>"Ppto "&amp;$R$1</f>
        <v>Ppto 2026</v>
      </c>
      <c r="C61" s="16" t="str">
        <f>"Real "&amp;$R$1</f>
        <v>Real 2026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2026</v>
      </c>
      <c r="I61" s="16" t="str">
        <f>"Real "&amp; $R$1</f>
        <v>Real 2026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" thickTop="1" x14ac:dyDescent="0.35">
      <c r="A62" s="22" t="s">
        <v>119</v>
      </c>
      <c r="B62" s="71">
        <f ca="1">INDIRECT($N$1&amp; "!" &amp;$O$1&amp;N62)/1.2</f>
        <v>500.83333333333337</v>
      </c>
      <c r="C62" s="72">
        <f ca="1">INDIRECT($N$1&amp; "!" &amp;$P$1&amp;N62)</f>
        <v>0</v>
      </c>
      <c r="D62" s="244">
        <f ca="1">IF(B62=0,"",1-((B62-C62)/ABS(B62)))</f>
        <v>0</v>
      </c>
      <c r="E62" s="73">
        <f ca="1">INDIRECT($Q$1&amp; "!" &amp;$P$1&amp;P62)</f>
        <v>1581</v>
      </c>
      <c r="F62" s="74">
        <f t="shared" ref="F62:F85" ca="1" si="83">IF(ISERROR(((C62-E62)/ABS(E62))-1),0,((C62-E62)/ABS(E62)))</f>
        <v>-1</v>
      </c>
      <c r="G62" s="75">
        <f ca="1">INDIRECT($N$1&amp; "!" &amp;$P$1&amp;R62)</f>
        <v>0</v>
      </c>
      <c r="H62" s="71">
        <f ca="1">SUM(INDIRECT($N$1&amp;"!"&amp;$O$3&amp;N62&amp;":"&amp;$O$1&amp;N62))/1.173</f>
        <v>2049.4458653026427</v>
      </c>
      <c r="I62" s="72">
        <f t="shared" ref="I62:I63" ca="1" si="84">SUM(INDIRECT($N$1&amp;"!"&amp;$P$3&amp;N62&amp;":"&amp;$P$1&amp;N62))</f>
        <v>0</v>
      </c>
      <c r="J62" s="244">
        <f ca="1">IF(H62=0,"",1-((H62-I62)/ABS(H62)))</f>
        <v>0</v>
      </c>
      <c r="K62" s="73">
        <f ca="1">SUM(INDIRECT($Q$1&amp;"!"&amp;$P$3&amp;P62&amp;":"&amp;$P$1&amp;P62))</f>
        <v>2814</v>
      </c>
      <c r="L62" s="74">
        <f t="shared" ref="L62:L85" ca="1" si="85">IF(ISERROR(((I62-K62)/ABS(K62))-1),0,((I62-K62)/ABS(K62)))</f>
        <v>-1</v>
      </c>
      <c r="M62" s="76">
        <f ca="1">SUM(INDIRECT($N$1&amp;"!"&amp;$P$3&amp;R62&amp;":"&amp;$P$1&amp;R62))</f>
        <v>0</v>
      </c>
      <c r="N62">
        <f ca="1">MATCH(O62,INDIRECT($N$1&amp;"!A1:A800"),0)</f>
        <v>60</v>
      </c>
      <c r="O62">
        <v>271</v>
      </c>
      <c r="P62">
        <f ca="1">MATCH(O62,INDIRECT($Q$1&amp;"!A1:A800"),0)</f>
        <v>110</v>
      </c>
      <c r="Q62">
        <v>783</v>
      </c>
      <c r="R62">
        <f ca="1">MATCH(Q62,INDIRECT($N$1&amp;"!A1:A1190"),0)</f>
        <v>333</v>
      </c>
    </row>
    <row r="63" spans="1:18" x14ac:dyDescent="0.35">
      <c r="A63" s="29" t="s">
        <v>120</v>
      </c>
      <c r="B63" s="77">
        <f ca="1">INDIRECT($N$1&amp; "!" &amp;$O$1&amp;N63)/0.95</f>
        <v>347.36842105263162</v>
      </c>
      <c r="C63" s="78">
        <f ca="1">INDIRECT($N$1&amp; "!" &amp;$P$1&amp;N63)</f>
        <v>566</v>
      </c>
      <c r="D63" s="237">
        <f ca="1">IF(B63=0,"",1+((B63-C63)/ABS(B63)))</f>
        <v>0.37060606060606083</v>
      </c>
      <c r="E63" s="79">
        <f ca="1">INDIRECT($Q$1&amp; "!" &amp;$P$1&amp;P63)</f>
        <v>3860</v>
      </c>
      <c r="F63" s="80">
        <f t="shared" ca="1" si="83"/>
        <v>-0.85336787564766836</v>
      </c>
      <c r="G63" s="81">
        <f ca="1">INDIRECT($N$1&amp; "!" &amp;$P$1&amp;R63)</f>
        <v>2</v>
      </c>
      <c r="H63" s="77">
        <f ca="1">SUM(INDIRECT($N$1&amp;"!"&amp;$O$3&amp;N63&amp;":"&amp;$O$1&amp;N63))/0.894</f>
        <v>1107.3825503355704</v>
      </c>
      <c r="I63" s="78">
        <f t="shared" ca="1" si="84"/>
        <v>4719</v>
      </c>
      <c r="J63" s="237">
        <f ca="1">IF(H63=0,"",1+((H63-I63)/ABS(H63)))</f>
        <v>-2.2614000000000005</v>
      </c>
      <c r="K63" s="79">
        <f ca="1">SUM(INDIRECT($Q$1&amp;"!"&amp;$P$3&amp;P63&amp;":"&amp;$P$1&amp;P63))</f>
        <v>4121</v>
      </c>
      <c r="L63" s="80">
        <f t="shared" ca="1" si="85"/>
        <v>0.14511041009463724</v>
      </c>
      <c r="M63" s="82">
        <f t="shared" ref="M63:M84" ca="1" si="86">SUM(INDIRECT($N$1&amp;"!"&amp;$P$3&amp;R63&amp;":"&amp;$P$1&amp;R63))</f>
        <v>21</v>
      </c>
      <c r="N63">
        <f t="shared" ref="N63:N78" ca="1" si="87">MATCH(O63,INDIRECT($N$1&amp;"!A1:A800"),0)</f>
        <v>84</v>
      </c>
      <c r="O63">
        <v>295</v>
      </c>
      <c r="P63">
        <f t="shared" ref="P63:P78" ca="1" si="88">MATCH(O63,INDIRECT($Q$1&amp;"!A1:A800"),0)</f>
        <v>137</v>
      </c>
      <c r="Q63">
        <v>819</v>
      </c>
      <c r="R63">
        <f ca="1">MATCH(Q63,INDIRECT($N$1&amp;"!A1:A1190"),0)</f>
        <v>369</v>
      </c>
    </row>
    <row r="64" spans="1:18" x14ac:dyDescent="0.35">
      <c r="A64" s="36" t="s">
        <v>100</v>
      </c>
      <c r="B64" s="37">
        <f ca="1">+B62-B63</f>
        <v>153.46491228070175</v>
      </c>
      <c r="C64" s="38">
        <f ca="1">+C62-C63</f>
        <v>-566</v>
      </c>
      <c r="D64" s="240">
        <f ca="1">IF(B64=0,"",1-((B64-C64)/ABS(B64)))</f>
        <v>-3.688139468419549</v>
      </c>
      <c r="E64" s="38">
        <f ca="1">+E62-E63</f>
        <v>-2279</v>
      </c>
      <c r="F64" s="39">
        <f t="shared" ca="1" si="83"/>
        <v>0.75164545853444498</v>
      </c>
      <c r="G64" s="40">
        <f ca="1">+G62-G63</f>
        <v>-2</v>
      </c>
      <c r="H64" s="37">
        <f ca="1">+H62-H63</f>
        <v>942.0633149670723</v>
      </c>
      <c r="I64" s="38">
        <f t="shared" ref="I64" ca="1" si="89">+I62-I63</f>
        <v>-4719</v>
      </c>
      <c r="J64" s="240">
        <f ca="1">IF(H64=0,"",1-((H64-I64)/ABS(H64)))</f>
        <v>-5.0092174538873131</v>
      </c>
      <c r="K64" s="38">
        <f ca="1">+K62-K63</f>
        <v>-1307</v>
      </c>
      <c r="L64" s="39">
        <f t="shared" ca="1" si="85"/>
        <v>-2.6105585309869932</v>
      </c>
      <c r="M64" s="41">
        <f ca="1">+M62-M63</f>
        <v>-21</v>
      </c>
    </row>
    <row r="65" spans="1:18" x14ac:dyDescent="0.35">
      <c r="A65" s="42" t="s">
        <v>122</v>
      </c>
      <c r="B65" s="89">
        <f ca="1">INDIRECT($N$1&amp; "!" &amp;$O$1&amp;N65)/1.2</f>
        <v>200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316</v>
      </c>
      <c r="F65" s="92">
        <f t="shared" ca="1" si="83"/>
        <v>-1</v>
      </c>
      <c r="G65" s="93">
        <f ca="1">INDIRECT($N$1&amp; "!" &amp;$P$1&amp;R65)</f>
        <v>0</v>
      </c>
      <c r="H65" s="89">
        <f ca="1">SUM(INDIRECT($N$1&amp;"!"&amp;$O$3&amp;N65&amp;":"&amp;$O$1&amp;N65))/1.173</f>
        <v>818.41432225063932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1630</v>
      </c>
      <c r="L65" s="92">
        <f t="shared" ca="1" si="85"/>
        <v>-1</v>
      </c>
      <c r="M65" s="94">
        <f t="shared" ca="1" si="86"/>
        <v>0</v>
      </c>
      <c r="N65">
        <f t="shared" ca="1" si="87"/>
        <v>264</v>
      </c>
      <c r="O65">
        <v>534</v>
      </c>
      <c r="P65">
        <f t="shared" ca="1" si="88"/>
        <v>323</v>
      </c>
      <c r="Q65">
        <v>789</v>
      </c>
      <c r="R65">
        <f ca="1">MATCH(Q65,INDIRECT($N$1&amp;"!A1:A1190"),0)</f>
        <v>339</v>
      </c>
    </row>
    <row r="66" spans="1:18" x14ac:dyDescent="0.35">
      <c r="A66" s="29" t="s">
        <v>123</v>
      </c>
      <c r="B66" s="77">
        <f ca="1">INDIRECT($N$1&amp; "!" &amp;$O$1&amp;N66)/0.95</f>
        <v>75.789473684210535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2</v>
      </c>
      <c r="H66" s="77">
        <f ca="1">SUM(INDIRECT($N$1&amp;"!"&amp;$O$3&amp;N66&amp;":"&amp;$O$1&amp;N66))/0.894</f>
        <v>231.54362416107381</v>
      </c>
      <c r="I66" s="78">
        <f t="shared" ca="1" si="90"/>
        <v>759</v>
      </c>
      <c r="J66" s="237">
        <f ca="1">IF(H66=0,"",1+((H66-I66)/ABS(H66)))</f>
        <v>-1.2780000000000005</v>
      </c>
      <c r="K66" s="79">
        <f ca="1">SUM(INDIRECT($Q$1&amp;"!"&amp;$P$3&amp;P66&amp;":"&amp;$P$1&amp;P66))</f>
        <v>615</v>
      </c>
      <c r="L66" s="80">
        <f t="shared" ca="1" si="85"/>
        <v>0.23414634146341465</v>
      </c>
      <c r="M66" s="82">
        <f t="shared" ca="1" si="86"/>
        <v>16</v>
      </c>
      <c r="N66">
        <f t="shared" ca="1" si="87"/>
        <v>270</v>
      </c>
      <c r="O66">
        <v>540</v>
      </c>
      <c r="P66">
        <f t="shared" ca="1" si="88"/>
        <v>329</v>
      </c>
      <c r="Q66">
        <v>825</v>
      </c>
      <c r="R66">
        <f ca="1">MATCH(Q66,INDIRECT($N$1&amp;"!A1:A1190"),0)</f>
        <v>375</v>
      </c>
    </row>
    <row r="67" spans="1:18" x14ac:dyDescent="0.3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316</v>
      </c>
      <c r="F67" s="39">
        <f t="shared" ca="1" si="83"/>
        <v>-2.8354430379746836</v>
      </c>
      <c r="G67" s="40">
        <f ca="1">+G65-G66</f>
        <v>-2</v>
      </c>
      <c r="H67" s="37">
        <f ca="1">+H65-H66</f>
        <v>586.87069808956551</v>
      </c>
      <c r="I67" s="38">
        <f t="shared" ref="I67" ca="1" si="92">+I65-I66</f>
        <v>-759</v>
      </c>
      <c r="J67" s="240">
        <f ca="1">IF(H67=0,"",1-((H67-I67)/ABS(H67)))</f>
        <v>-1.2933002149719952</v>
      </c>
      <c r="K67" s="38">
        <f ca="1">+K65-K66</f>
        <v>1015</v>
      </c>
      <c r="L67" s="39">
        <f t="shared" ca="1" si="85"/>
        <v>-1.747783251231527</v>
      </c>
      <c r="M67" s="41">
        <f ca="1">+M65-M66</f>
        <v>-16</v>
      </c>
    </row>
    <row r="68" spans="1:18" x14ac:dyDescent="0.35">
      <c r="A68" s="42" t="s">
        <v>101</v>
      </c>
      <c r="B68" s="89">
        <f ca="1">INDIRECT($N$1&amp; "!" &amp;$O$1&amp;N68)/1.2</f>
        <v>48.333333333333336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197.78346121057118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0</v>
      </c>
      <c r="L68" s="92">
        <f t="shared" ca="1" si="85"/>
        <v>0</v>
      </c>
      <c r="M68" s="94">
        <f t="shared" ca="1" si="86"/>
        <v>0</v>
      </c>
      <c r="N68">
        <f t="shared" ca="1" si="87"/>
        <v>66</v>
      </c>
      <c r="O68">
        <v>277</v>
      </c>
      <c r="P68">
        <f t="shared" ca="1" si="88"/>
        <v>116</v>
      </c>
      <c r="Q68">
        <v>795</v>
      </c>
      <c r="R68">
        <f ca="1">MATCH(Q68,INDIRECT($N$1&amp;"!A1:A1190"),0)</f>
        <v>345</v>
      </c>
    </row>
    <row r="69" spans="1:18" x14ac:dyDescent="0.35">
      <c r="A69" s="29" t="s">
        <v>102</v>
      </c>
      <c r="B69" s="77">
        <f ca="1">INDIRECT($N$1&amp; "!" &amp;$O$1&amp;N69)/0.95</f>
        <v>56.842105263157897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173.37807606263982</v>
      </c>
      <c r="I69" s="78">
        <f t="shared" ca="1" si="93"/>
        <v>0</v>
      </c>
      <c r="J69" s="237">
        <f ca="1">IF(H69=0,"",1+((H69-I69)/ABS(H69)))</f>
        <v>2</v>
      </c>
      <c r="K69" s="79">
        <f ca="1">SUM(INDIRECT($Q$1&amp;"!"&amp;$P$3&amp;P69&amp;":"&amp;$P$1&amp;P69))</f>
        <v>89</v>
      </c>
      <c r="L69" s="80">
        <f t="shared" ca="1" si="85"/>
        <v>-1</v>
      </c>
      <c r="M69" s="82">
        <f t="shared" ca="1" si="86"/>
        <v>0</v>
      </c>
      <c r="N69">
        <f t="shared" ca="1" si="87"/>
        <v>91</v>
      </c>
      <c r="O69">
        <v>302</v>
      </c>
      <c r="P69">
        <f t="shared" ca="1" si="88"/>
        <v>146</v>
      </c>
      <c r="Q69">
        <v>831</v>
      </c>
      <c r="R69">
        <f ca="1">MATCH(Q69,INDIRECT($N$1&amp;"!A1:A1190"),0)</f>
        <v>381</v>
      </c>
    </row>
    <row r="70" spans="1:18" x14ac:dyDescent="0.35">
      <c r="A70" s="36" t="s">
        <v>103</v>
      </c>
      <c r="B70" s="37">
        <f ca="1">+B68-B69</f>
        <v>-8.5087719298245617</v>
      </c>
      <c r="C70" s="38">
        <f ca="1">+C68-C69</f>
        <v>0</v>
      </c>
      <c r="D70" s="240">
        <f ca="1">IF(B70=0,"",1-((B70-C70)/ABS(B70)))</f>
        <v>2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24.405385147931355</v>
      </c>
      <c r="I70" s="38">
        <f t="shared" ca="1" si="94"/>
        <v>0</v>
      </c>
      <c r="J70" s="240">
        <f ca="1">IF(H70=0,"",1-((H70-I70)/ABS(H70)))</f>
        <v>0</v>
      </c>
      <c r="K70" s="38">
        <f ca="1">+K68-K69</f>
        <v>-89</v>
      </c>
      <c r="L70" s="39">
        <f t="shared" ca="1" si="85"/>
        <v>1</v>
      </c>
      <c r="M70" s="41">
        <f ca="1">+M68-M69</f>
        <v>0</v>
      </c>
    </row>
    <row r="71" spans="1:18" x14ac:dyDescent="0.35">
      <c r="A71" s="42" t="s">
        <v>111</v>
      </c>
      <c r="B71" s="89">
        <f ca="1">INDIRECT($N$1&amp; "!" &amp;$O$1&amp;N71)/1.2</f>
        <v>203.33333333333334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832.05456095481668</v>
      </c>
      <c r="I71" s="90">
        <f t="shared" ref="I71:I72" ca="1" si="95">SUM(INDIRECT($N$1&amp;"!"&amp;$P$3&amp;N71&amp;":"&amp;$P$1&amp;N71))</f>
        <v>0</v>
      </c>
      <c r="J71" s="246">
        <f ca="1">IF(H71=0,"",1-((H71-I71)/ABS(H71)))</f>
        <v>0</v>
      </c>
      <c r="K71" s="91">
        <f ca="1">SUM(INDIRECT($Q$1&amp;"!"&amp;$P$3&amp;P71&amp;":"&amp;$P$1&amp;P71))</f>
        <v>672</v>
      </c>
      <c r="L71" s="92">
        <f t="shared" ca="1" si="85"/>
        <v>-1</v>
      </c>
      <c r="M71" s="94">
        <f t="shared" ca="1" si="86"/>
        <v>0</v>
      </c>
      <c r="N71">
        <f t="shared" ca="1" si="87"/>
        <v>72</v>
      </c>
      <c r="O71">
        <v>283</v>
      </c>
      <c r="P71">
        <f t="shared" ca="1" si="88"/>
        <v>122</v>
      </c>
      <c r="Q71">
        <v>801</v>
      </c>
      <c r="R71">
        <f ca="1">MATCH(Q71,INDIRECT($N$1&amp;"!A1:A1190"),0)</f>
        <v>351</v>
      </c>
    </row>
    <row r="72" spans="1:18" x14ac:dyDescent="0.35">
      <c r="A72" s="29" t="s">
        <v>112</v>
      </c>
      <c r="B72" s="77">
        <f ca="1">INDIRECT($N$1&amp; "!" &amp;$O$1&amp;N72)/0.95</f>
        <v>127.36842105263159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528</v>
      </c>
      <c r="F72" s="80">
        <f t="shared" ca="1" si="83"/>
        <v>-1</v>
      </c>
      <c r="G72" s="81">
        <f ca="1">INDIRECT($N$1&amp; "!" &amp;$P$1&amp;R72)</f>
        <v>0</v>
      </c>
      <c r="H72" s="77">
        <f ca="1">SUM(INDIRECT($N$1&amp;"!"&amp;$O$3&amp;N72&amp;":"&amp;$O$1&amp;N72))/0.894</f>
        <v>390.38031319910516</v>
      </c>
      <c r="I72" s="78">
        <f t="shared" ca="1" si="95"/>
        <v>541</v>
      </c>
      <c r="J72" s="237">
        <f ca="1">IF(H72=0,"",1+((H72-I72)/ABS(H72)))</f>
        <v>0.61417191977077368</v>
      </c>
      <c r="K72" s="79">
        <f ca="1">SUM(INDIRECT($Q$1&amp;"!"&amp;$P$3&amp;P72&amp;":"&amp;$P$1&amp;P72))</f>
        <v>1233</v>
      </c>
      <c r="L72" s="80">
        <f t="shared" ca="1" si="85"/>
        <v>-0.56123276561232771</v>
      </c>
      <c r="M72" s="82">
        <f t="shared" ca="1" si="86"/>
        <v>0</v>
      </c>
      <c r="N72">
        <f t="shared" ca="1" si="87"/>
        <v>97</v>
      </c>
      <c r="O72">
        <v>308</v>
      </c>
      <c r="P72">
        <f t="shared" ca="1" si="88"/>
        <v>152</v>
      </c>
      <c r="Q72">
        <v>837</v>
      </c>
      <c r="R72">
        <f ca="1">MATCH(Q72,INDIRECT($N$1&amp;"!A1:A1190"),0)</f>
        <v>387</v>
      </c>
    </row>
    <row r="73" spans="1:18" x14ac:dyDescent="0.35">
      <c r="A73" s="36" t="s">
        <v>110</v>
      </c>
      <c r="B73" s="37">
        <f ca="1">+B71-B72</f>
        <v>75.964912280701753</v>
      </c>
      <c r="C73" s="38">
        <f ca="1">+C71-C72</f>
        <v>0</v>
      </c>
      <c r="D73" s="240">
        <f ca="1">IF(B73=0,"",1-((B73-C73)/ABS(B73)))</f>
        <v>0</v>
      </c>
      <c r="E73" s="38">
        <f ca="1">+E71-E72</f>
        <v>-528</v>
      </c>
      <c r="F73" s="39">
        <f t="shared" ca="1" si="83"/>
        <v>1</v>
      </c>
      <c r="G73" s="40">
        <f ca="1">+G71-G72</f>
        <v>0</v>
      </c>
      <c r="H73" s="37">
        <f t="shared" ref="H73:I73" ca="1" si="96">+H71-H72</f>
        <v>441.67424775571152</v>
      </c>
      <c r="I73" s="38">
        <f t="shared" ca="1" si="96"/>
        <v>-541</v>
      </c>
      <c r="J73" s="240">
        <f ca="1">IF(H73=0,"",1-((H73-I73)/ABS(H73)))</f>
        <v>-1.2248846355634146</v>
      </c>
      <c r="K73" s="38">
        <f ca="1">+K71-K72</f>
        <v>-561</v>
      </c>
      <c r="L73" s="39">
        <f t="shared" ca="1" si="85"/>
        <v>3.5650623885918005E-2</v>
      </c>
      <c r="M73" s="41">
        <f ca="1">+M71-M72</f>
        <v>0</v>
      </c>
    </row>
    <row r="74" spans="1:18" x14ac:dyDescent="0.35">
      <c r="A74" s="42" t="s">
        <v>109</v>
      </c>
      <c r="B74" s="89">
        <f ca="1">INDIRECT($N$1&amp; "!" &amp;$O$1&amp;N74)/1.2</f>
        <v>1419.1666666666667</v>
      </c>
      <c r="C74" s="90">
        <f ca="1">INDIRECT($N$1&amp; "!" &amp;$P$1&amp;N74)</f>
        <v>665</v>
      </c>
      <c r="D74" s="246">
        <f ca="1">IF(B74=0,"",1-((B74-C74)/ABS(B74)))</f>
        <v>0.46858485026423957</v>
      </c>
      <c r="E74" s="91">
        <f ca="1">INDIRECT($Q$1&amp; "!" &amp;$P$1&amp;P74)</f>
        <v>320</v>
      </c>
      <c r="F74" s="92">
        <f t="shared" ca="1" si="83"/>
        <v>1.078125</v>
      </c>
      <c r="G74" s="93">
        <f ca="1">INDIRECT($N$1&amp; "!" &amp;$P$1&amp;R74)</f>
        <v>4</v>
      </c>
      <c r="H74" s="89">
        <f ca="1">SUM(INDIRECT($N$1&amp;"!"&amp;$O$3&amp;N74&amp;":"&amp;$O$1&amp;N74))/1.173</f>
        <v>5807.3316283034947</v>
      </c>
      <c r="I74" s="90">
        <f t="shared" ref="I74:I75" ca="1" si="97">SUM(INDIRECT($N$1&amp;"!"&amp;$P$3&amp;N74&amp;":"&amp;$P$1&amp;N74))</f>
        <v>1241</v>
      </c>
      <c r="J74" s="246">
        <f ca="1">IF(H74=0,"",1-((H74-I74)/ABS(H74)))</f>
        <v>0.21369539048737529</v>
      </c>
      <c r="K74" s="91">
        <f ca="1">SUM(INDIRECT($Q$1&amp;"!"&amp;$P$3&amp;P74&amp;":"&amp;$P$1&amp;P74))</f>
        <v>2660</v>
      </c>
      <c r="L74" s="92">
        <f t="shared" ca="1" si="85"/>
        <v>-0.5334586466165413</v>
      </c>
      <c r="M74" s="94">
        <f t="shared" ca="1" si="86"/>
        <v>7</v>
      </c>
      <c r="N74">
        <f t="shared" ca="1" si="87"/>
        <v>291</v>
      </c>
      <c r="O74">
        <v>725</v>
      </c>
      <c r="P74">
        <f t="shared" ca="1" si="88"/>
        <v>366</v>
      </c>
      <c r="Q74">
        <v>813</v>
      </c>
      <c r="R74">
        <f ca="1">MATCH(Q74,INDIRECT($N$1&amp;"!A1:A1190"),0)</f>
        <v>363</v>
      </c>
    </row>
    <row r="75" spans="1:18" x14ac:dyDescent="0.35">
      <c r="A75" s="29" t="s">
        <v>108</v>
      </c>
      <c r="B75" s="77">
        <f ca="1">INDIRECT($N$1&amp; "!" &amp;$O$1&amp;N75)/0.95</f>
        <v>498.94736842105266</v>
      </c>
      <c r="C75" s="78">
        <f ca="1">INDIRECT($N$1&amp; "!" &amp;$P$1&amp;N75)</f>
        <v>987</v>
      </c>
      <c r="D75" s="237">
        <f ca="1">IF(B75=0,"",1+((B75-C75)/ABS(B75)))</f>
        <v>2.18354430379748E-2</v>
      </c>
      <c r="E75" s="79">
        <f ca="1">INDIRECT($Q$1&amp; "!" &amp;$P$1&amp;P75)</f>
        <v>152</v>
      </c>
      <c r="F75" s="80">
        <f t="shared" ca="1" si="83"/>
        <v>5.4934210526315788</v>
      </c>
      <c r="G75" s="81">
        <f ca="1">INDIRECT($N$1&amp; "!" &amp;$P$1&amp;R75)</f>
        <v>1</v>
      </c>
      <c r="H75" s="77">
        <f ca="1">SUM(INDIRECT($N$1&amp;"!"&amp;$O$3&amp;N75&amp;":"&amp;$O$1&amp;N75))/0.894</f>
        <v>1523.489932885906</v>
      </c>
      <c r="I75" s="78">
        <f t="shared" ca="1" si="97"/>
        <v>1269</v>
      </c>
      <c r="J75" s="237">
        <f t="shared" ref="J75" ca="1" si="98">IF(H75=0,"",1+((H75-I75)/ABS(H75)))</f>
        <v>1.167044052863436</v>
      </c>
      <c r="K75" s="79">
        <f ca="1">SUM(INDIRECT($Q$1&amp;"!"&amp;$P$3&amp;P75&amp;":"&amp;$P$1&amp;P75))</f>
        <v>2417</v>
      </c>
      <c r="L75" s="80">
        <f t="shared" ca="1" si="85"/>
        <v>-0.47496896979726932</v>
      </c>
      <c r="M75" s="82">
        <f t="shared" ca="1" si="86"/>
        <v>2</v>
      </c>
      <c r="N75">
        <f t="shared" ca="1" si="87"/>
        <v>297</v>
      </c>
      <c r="O75">
        <v>731</v>
      </c>
      <c r="P75">
        <f t="shared" ca="1" si="88"/>
        <v>372</v>
      </c>
      <c r="Q75">
        <v>849</v>
      </c>
      <c r="R75">
        <f ca="1">MATCH(Q75,INDIRECT($N$1&amp;"!A1:A1190"),0)</f>
        <v>399</v>
      </c>
    </row>
    <row r="76" spans="1:18" x14ac:dyDescent="0.35">
      <c r="A76" s="36" t="s">
        <v>107</v>
      </c>
      <c r="B76" s="37">
        <f ca="1">+B74-B75</f>
        <v>920.21929824561403</v>
      </c>
      <c r="C76" s="38">
        <f ca="1">+C74-C75</f>
        <v>-322</v>
      </c>
      <c r="D76" s="240">
        <f ca="1">IF(B76=0,"",1-((B76-C76)/ABS(B76)))</f>
        <v>-0.34991659120156338</v>
      </c>
      <c r="E76" s="38">
        <f ca="1">+E74-E75</f>
        <v>168</v>
      </c>
      <c r="F76" s="39">
        <f t="shared" ca="1" si="83"/>
        <v>-2.9166666666666665</v>
      </c>
      <c r="G76" s="40">
        <f ca="1">+G74-G75</f>
        <v>3</v>
      </c>
      <c r="H76" s="37">
        <f t="shared" ref="H76:I76" ca="1" si="99">+H74-H75</f>
        <v>4283.8416954175882</v>
      </c>
      <c r="I76" s="38">
        <f t="shared" ca="1" si="99"/>
        <v>-28</v>
      </c>
      <c r="J76" s="240">
        <f t="shared" ref="J76:J77" ca="1" si="100">IF(H76=0,"",1-((H76-I76)/ABS(H76)))</f>
        <v>-6.5361892410618072E-3</v>
      </c>
      <c r="K76" s="38">
        <f ca="1">+K74--K75</f>
        <v>5077</v>
      </c>
      <c r="L76" s="39">
        <f t="shared" ca="1" si="85"/>
        <v>-1.0055150679535159</v>
      </c>
      <c r="M76" s="41">
        <f ca="1">+M74-M75</f>
        <v>5</v>
      </c>
    </row>
    <row r="77" spans="1:18" x14ac:dyDescent="0.35">
      <c r="A77" s="42" t="s">
        <v>105</v>
      </c>
      <c r="B77" s="89">
        <f ca="1">INDIRECT($N$1&amp; "!" &amp;$O$1&amp;N77)/1.2</f>
        <v>91.666666666666671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375.10656436487636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78</v>
      </c>
      <c r="O77">
        <v>289</v>
      </c>
      <c r="P77">
        <f t="shared" ca="1" si="88"/>
        <v>128</v>
      </c>
      <c r="Q77">
        <v>807</v>
      </c>
      <c r="R77">
        <f ca="1">MATCH(Q77,INDIRECT($N$1&amp;"!A1:A1190"),0)</f>
        <v>357</v>
      </c>
    </row>
    <row r="78" spans="1:18" x14ac:dyDescent="0.35">
      <c r="A78" s="228" t="s">
        <v>104</v>
      </c>
      <c r="B78" s="232">
        <f ca="1">INDIRECT($N$1&amp; "!" &amp;$O$1&amp;N78)/0.95</f>
        <v>8.4210526315789469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25.727069351230426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103</v>
      </c>
      <c r="O78">
        <v>314</v>
      </c>
      <c r="P78">
        <f t="shared" ca="1" si="88"/>
        <v>158</v>
      </c>
      <c r="Q78">
        <v>843</v>
      </c>
      <c r="R78">
        <f ca="1">MATCH(Q78,INDIRECT($N$1&amp;"!A1:A1190"),0)</f>
        <v>393</v>
      </c>
    </row>
    <row r="79" spans="1:18" x14ac:dyDescent="0.35">
      <c r="A79" s="36" t="s">
        <v>106</v>
      </c>
      <c r="B79" s="37">
        <f ca="1">+B77-B78</f>
        <v>83.245614035087726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349.37949501364596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35">
      <c r="A80" s="42" t="s">
        <v>859</v>
      </c>
      <c r="B80" s="95">
        <f ca="1">INDIRECT($N$1&amp; "!" &amp;$O$1&amp;N80)/1.2</f>
        <v>40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163.68286445012788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573</v>
      </c>
      <c r="O80">
        <v>1463</v>
      </c>
      <c r="P80">
        <f ca="1">MATCH(O80,INDIRECT($Q$1&amp;"!A1:A1600"),0)</f>
        <v>902</v>
      </c>
      <c r="Q80">
        <v>1487</v>
      </c>
      <c r="R80">
        <f ca="1">MATCH(Q80,INDIRECT($N$1&amp;"!A1:A1190"),0)</f>
        <v>597</v>
      </c>
    </row>
    <row r="81" spans="1:18" x14ac:dyDescent="0.35">
      <c r="A81" s="228" t="s">
        <v>860</v>
      </c>
      <c r="B81" s="89">
        <f ca="1">INDIRECT($N$1&amp; "!" &amp;$O$1&amp;N81)/0.95</f>
        <v>50.526315789473685</v>
      </c>
      <c r="C81" s="96">
        <f ca="1">INDIRECT($N$1&amp; "!" &amp;$P$1&amp;N81)</f>
        <v>0</v>
      </c>
      <c r="D81" s="247">
        <f t="shared" ref="D81" ca="1" si="109">IF(B81=0,"",1+((B81-C81)/ABS(B81)))</f>
        <v>2</v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112.97539149888144</v>
      </c>
      <c r="I81" s="233">
        <f t="shared" ca="1" si="107"/>
        <v>0</v>
      </c>
      <c r="J81" s="247">
        <f t="shared" ref="J81" ca="1" si="110">IF(H81=0,"",1+((H81-I81)/ABS(H81)))</f>
        <v>2</v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579</v>
      </c>
      <c r="O81">
        <v>1469</v>
      </c>
      <c r="P81">
        <f ca="1">MATCH(O81,INDIRECT($Q$1&amp;"!A1:A1600"),0)</f>
        <v>908</v>
      </c>
      <c r="Q81">
        <v>1493</v>
      </c>
      <c r="R81">
        <f ca="1">MATCH(Q81,INDIRECT($N$1&amp;"!A1:A1190"),0)</f>
        <v>603</v>
      </c>
    </row>
    <row r="82" spans="1:18" x14ac:dyDescent="0.35">
      <c r="A82" s="36" t="s">
        <v>861</v>
      </c>
      <c r="B82" s="37">
        <f ca="1">+B80-B81</f>
        <v>-10.526315789473685</v>
      </c>
      <c r="C82" s="38">
        <f ca="1">+C80-C81</f>
        <v>0</v>
      </c>
      <c r="D82" s="240">
        <f t="shared" ref="D82" ca="1" si="111">IF(B82=0,"",1-((B82-C82)/ABS(B82)))</f>
        <v>2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50.707472951246444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35">
      <c r="A83" s="228" t="s">
        <v>90</v>
      </c>
      <c r="B83" s="89">
        <f t="shared" ref="B83:C85" ca="1" si="114">+B62+B65+B68+B71+B74+B77+B80</f>
        <v>2503.3333333333335</v>
      </c>
      <c r="C83" s="96">
        <f t="shared" ca="1" si="114"/>
        <v>665</v>
      </c>
      <c r="D83" s="247">
        <f t="shared" ca="1" si="104"/>
        <v>0.26564580559254325</v>
      </c>
      <c r="E83" s="229">
        <f ca="1">+E62+E65+E68+E71+E74+E77</f>
        <v>2217</v>
      </c>
      <c r="F83" s="230">
        <f t="shared" ca="1" si="83"/>
        <v>-0.70004510599909786</v>
      </c>
      <c r="G83" s="231">
        <f ca="1">INDIRECT($N$1&amp; "!" &amp;$P$1&amp;R83)</f>
        <v>4</v>
      </c>
      <c r="H83" s="44">
        <f t="shared" ref="H83" ca="1" si="115">+H62+H65+H68+H71+H74+H77+H80</f>
        <v>10243.819266837168</v>
      </c>
      <c r="I83" s="45">
        <f ca="1">+I62+I65+I68+I71+I74+I77+I80</f>
        <v>1241</v>
      </c>
      <c r="J83" s="247">
        <f t="shared" ca="1" si="106"/>
        <v>0.12114622170439415</v>
      </c>
      <c r="K83" s="229">
        <f ca="1">K62+K65+K68+K71+K74+K77</f>
        <v>7776</v>
      </c>
      <c r="L83" s="230">
        <f t="shared" ca="1" si="85"/>
        <v>-0.84040637860082301</v>
      </c>
      <c r="M83" s="234">
        <f t="shared" ca="1" si="86"/>
        <v>7</v>
      </c>
      <c r="Q83">
        <v>891</v>
      </c>
      <c r="R83">
        <f ca="1">MATCH(Q83,INDIRECT($N$1&amp;"!A1:A1190"),0)</f>
        <v>441</v>
      </c>
    </row>
    <row r="84" spans="1:18" ht="15" thickBot="1" x14ac:dyDescent="0.4">
      <c r="A84" s="29" t="s">
        <v>91</v>
      </c>
      <c r="B84" s="89">
        <f t="shared" ca="1" si="114"/>
        <v>1165.2631578947371</v>
      </c>
      <c r="C84" s="89">
        <f t="shared" ca="1" si="114"/>
        <v>1553</v>
      </c>
      <c r="D84" s="237">
        <f t="shared" ref="D84" ca="1" si="116">IF(B84=0,"",1+((B84-C84)/ABS(B84)))</f>
        <v>0.6672538392050591</v>
      </c>
      <c r="E84" s="79">
        <f ca="1">+E63+E66+E69+E72+E75+E78</f>
        <v>4540</v>
      </c>
      <c r="F84" s="80">
        <f t="shared" ca="1" si="83"/>
        <v>-0.6579295154185022</v>
      </c>
      <c r="G84" s="81">
        <f ca="1">INDIRECT($N$1&amp; "!" &amp;$P$1&amp;R84)</f>
        <v>5</v>
      </c>
      <c r="H84" s="31">
        <f t="shared" ref="H84:I84" ca="1" si="117">+H63+H66+H69+H72+H75+H78+H81</f>
        <v>3564.8769574944072</v>
      </c>
      <c r="I84" s="32">
        <f t="shared" ca="1" si="117"/>
        <v>7288</v>
      </c>
      <c r="J84" s="237">
        <f t="shared" ref="J84" ca="1" si="118">IF(H84=0,"",1+((H84-I84)/ABS(H84)))</f>
        <v>-4.4390335738939468E-2</v>
      </c>
      <c r="K84" s="79">
        <f ca="1">K63+K66+K69+K72+K75+K78</f>
        <v>8475</v>
      </c>
      <c r="L84" s="80">
        <f t="shared" ca="1" si="85"/>
        <v>-0.14005899705014749</v>
      </c>
      <c r="M84" s="82">
        <f t="shared" ca="1" si="86"/>
        <v>38</v>
      </c>
      <c r="Q84">
        <v>897</v>
      </c>
      <c r="R84">
        <f ca="1">MATCH(Q84,INDIRECT($N$1&amp;"!A1:A1190"),0)</f>
        <v>447</v>
      </c>
    </row>
    <row r="85" spans="1:18" ht="15" thickBot="1" x14ac:dyDescent="0.4">
      <c r="A85" s="104" t="s">
        <v>92</v>
      </c>
      <c r="B85" s="105">
        <f t="shared" ca="1" si="114"/>
        <v>1442.859649122807</v>
      </c>
      <c r="C85" s="106">
        <f t="shared" ca="1" si="114"/>
        <v>-1468</v>
      </c>
      <c r="D85" s="249">
        <f t="shared" ref="D85" ca="1" si="119">IF(B85=0,"",1-((B85-C85)/ABS(B85)))</f>
        <v>-1.0174239752927301</v>
      </c>
      <c r="E85" s="106">
        <f ca="1">+E64+E67+E70+E73+E76+E79</f>
        <v>-2323</v>
      </c>
      <c r="F85" s="107">
        <f t="shared" ca="1" si="83"/>
        <v>0.36805854498493329</v>
      </c>
      <c r="G85" s="108">
        <f ca="1">+G83-G84</f>
        <v>-1</v>
      </c>
      <c r="H85" s="105">
        <f t="shared" ref="H85:I85" ca="1" si="120">+H83-H84</f>
        <v>6678.9423093427613</v>
      </c>
      <c r="I85" s="106">
        <f t="shared" ca="1" si="120"/>
        <v>-6047</v>
      </c>
      <c r="J85" s="249">
        <f t="shared" ref="J85" ca="1" si="121">IF(H85=0,"",1-((H85-I85)/ABS(H85)))</f>
        <v>-0.9053828764984575</v>
      </c>
      <c r="K85" s="106">
        <f ca="1">+K83-K84</f>
        <v>-699</v>
      </c>
      <c r="L85" s="107">
        <f t="shared" ca="1" si="85"/>
        <v>-7.6509298998569388</v>
      </c>
      <c r="M85" s="109">
        <f ca="1">+M83-M84</f>
        <v>-31</v>
      </c>
    </row>
    <row r="86" spans="1:18" ht="15" thickTop="1" x14ac:dyDescent="0.35">
      <c r="E86" s="5"/>
      <c r="K86" s="5"/>
    </row>
    <row r="87" spans="1:18" ht="19" thickBot="1" x14ac:dyDescent="0.5">
      <c r="A87" s="55" t="s">
        <v>96</v>
      </c>
      <c r="C87" s="6">
        <v>3</v>
      </c>
      <c r="E87" s="5"/>
      <c r="K87" s="5"/>
    </row>
    <row r="88" spans="1:18" ht="15" thickTop="1" x14ac:dyDescent="0.3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4.5" thickBot="1" x14ac:dyDescent="0.4">
      <c r="A89" s="281"/>
      <c r="B89" s="118" t="str">
        <f>"Ppto "&amp;$R$1</f>
        <v>Ppto 2026</v>
      </c>
      <c r="C89" s="119" t="str">
        <f>"Real "&amp;$R$1</f>
        <v>Real 2026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2026</v>
      </c>
      <c r="I89" s="119" t="str">
        <f>"Real "&amp; $R$1</f>
        <v>Real 2026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" thickTop="1" x14ac:dyDescent="0.35">
      <c r="A90" s="22" t="s">
        <v>119</v>
      </c>
      <c r="B90" s="71">
        <f ca="1">INDIRECT($N$1&amp; "!" &amp;$O$1&amp;N90)/1.2</f>
        <v>734.16666666666674</v>
      </c>
      <c r="C90" s="72">
        <f ca="1">INDIRECT($N$1&amp; "!" &amp;$P$1&amp;N90)</f>
        <v>1784</v>
      </c>
      <c r="D90" s="244">
        <f ca="1">IF(B90=0,"",1-((B90-C90)/ABS(B90)))</f>
        <v>2.4299659477866058</v>
      </c>
      <c r="E90" s="73">
        <f ca="1">INDIRECT($Q$1&amp; "!" &amp;$P$1&amp;P90)</f>
        <v>472</v>
      </c>
      <c r="F90" s="74">
        <f t="shared" ref="F90:F113" ca="1" si="122">IF(ISERROR(((C90-E90)/ABS(E90))-1),0,((C90-E90)/ABS(E90)))</f>
        <v>2.7796610169491527</v>
      </c>
      <c r="G90" s="75">
        <f ca="1">INDIRECT($N$1&amp; "!" &amp;$P$1&amp;R90)</f>
        <v>10</v>
      </c>
      <c r="H90" s="71">
        <f ca="1">SUM(INDIRECT($N$1&amp;"!"&amp;$O$3&amp;N90&amp;":"&amp;$O$1&amp;N90))/1.173</f>
        <v>3004.2625745950554</v>
      </c>
      <c r="I90" s="72">
        <f t="shared" ref="I90:I91" ca="1" si="123">SUM(INDIRECT($N$1&amp;"!"&amp;$P$3&amp;N90&amp;":"&amp;$P$1&amp;N90))</f>
        <v>2652</v>
      </c>
      <c r="J90" s="244">
        <f ca="1">IF(H90=0,"",1-((H90-I90)/ABS(H90)))</f>
        <v>0.88274574347332579</v>
      </c>
      <c r="K90" s="73">
        <f ca="1">SUM(INDIRECT($Q$1&amp;"!"&amp;$P$3&amp;P90&amp;":"&amp;$P$1&amp;P90))</f>
        <v>2348</v>
      </c>
      <c r="L90" s="74">
        <f t="shared" ref="L90:L113" ca="1" si="124">IF(ISERROR(((I90-K90)/ABS(K90))-1),0,((I90-K90)/ABS(K90)))</f>
        <v>0.12947189097103917</v>
      </c>
      <c r="M90" s="76">
        <f ca="1">SUM(INDIRECT($N$1&amp;"!"&amp;$P$3&amp;R90&amp;":"&amp;$P$1&amp;R90))</f>
        <v>16</v>
      </c>
      <c r="N90">
        <f ca="1">MATCH(O90,INDIRECT($N$1&amp;"!A1:A800"),0)</f>
        <v>56</v>
      </c>
      <c r="O90">
        <v>267</v>
      </c>
      <c r="P90">
        <f ca="1">MATCH(O90,INDIRECT($Q$1&amp;"!A1:A800"),0)</f>
        <v>106</v>
      </c>
      <c r="Q90">
        <v>779</v>
      </c>
      <c r="R90">
        <f ca="1">MATCH(Q90,INDIRECT($N$1&amp;"!A1:A1190"),0)</f>
        <v>329</v>
      </c>
    </row>
    <row r="91" spans="1:18" x14ac:dyDescent="0.35">
      <c r="A91" s="29" t="s">
        <v>120</v>
      </c>
      <c r="B91" s="77">
        <f ca="1">INDIRECT($N$1&amp; "!" &amp;$O$1&amp;N91)/0.95</f>
        <v>450.5263157894737</v>
      </c>
      <c r="C91" s="78">
        <f ca="1">INDIRECT($N$1&amp; "!" &amp;$P$1&amp;N91)</f>
        <v>292</v>
      </c>
      <c r="D91" s="237">
        <f ca="1">IF(B91=0,"",1+((B91-C91)/ABS(B91)))</f>
        <v>1.3518691588785048</v>
      </c>
      <c r="E91" s="79">
        <f ca="1">INDIRECT($Q$1&amp; "!" &amp;$P$1&amp;P91)</f>
        <v>489</v>
      </c>
      <c r="F91" s="80">
        <f t="shared" ca="1" si="122"/>
        <v>-0.40286298568507156</v>
      </c>
      <c r="G91" s="81">
        <f ca="1">INDIRECT($N$1&amp; "!" &amp;$P$1&amp;R91)</f>
        <v>54</v>
      </c>
      <c r="H91" s="77">
        <f ca="1">SUM(INDIRECT($N$1&amp;"!"&amp;$O$3&amp;N91&amp;":"&amp;$O$1&amp;N91))/0.894</f>
        <v>1436.2416107382551</v>
      </c>
      <c r="I91" s="78">
        <f t="shared" ca="1" si="123"/>
        <v>1200</v>
      </c>
      <c r="J91" s="237">
        <f ca="1">IF(H91=0,"",1+((H91-I91)/ABS(H91)))</f>
        <v>1.1644859813084112</v>
      </c>
      <c r="K91" s="79">
        <f ca="1">SUM(INDIRECT($Q$1&amp;"!"&amp;$P$3&amp;P91&amp;":"&amp;$P$1&amp;P91))</f>
        <v>1630</v>
      </c>
      <c r="L91" s="80">
        <f t="shared" ca="1" si="124"/>
        <v>-0.26380368098159507</v>
      </c>
      <c r="M91" s="82">
        <f t="shared" ref="M91:M112" ca="1" si="125">SUM(INDIRECT($N$1&amp;"!"&amp;$P$3&amp;R91&amp;":"&amp;$P$1&amp;R91))</f>
        <v>58</v>
      </c>
      <c r="N91">
        <f t="shared" ref="N91:N106" ca="1" si="126">MATCH(O91,INDIRECT($N$1&amp;"!A1:A800"),0)</f>
        <v>80</v>
      </c>
      <c r="O91">
        <v>291</v>
      </c>
      <c r="P91">
        <f t="shared" ref="P91:P106" ca="1" si="127">MATCH(O91,INDIRECT($Q$1&amp;"!A1:A800"),0)</f>
        <v>130</v>
      </c>
      <c r="Q91">
        <v>815</v>
      </c>
      <c r="R91">
        <f ca="1">MATCH(Q91,INDIRECT($N$1&amp;"!A1:A1190"),0)</f>
        <v>365</v>
      </c>
    </row>
    <row r="92" spans="1:18" x14ac:dyDescent="0.35">
      <c r="A92" s="125" t="s">
        <v>100</v>
      </c>
      <c r="B92" s="126">
        <f ca="1">+B90-B91</f>
        <v>283.64035087719304</v>
      </c>
      <c r="C92" s="127">
        <f ca="1">+C90-C91</f>
        <v>1492</v>
      </c>
      <c r="D92" s="250">
        <f ca="1">IF(B92=0,"",1-((B92-C92)/ABS(B92)))</f>
        <v>5.2601824648214004</v>
      </c>
      <c r="E92" s="127">
        <f ca="1">+E90-E91</f>
        <v>-17</v>
      </c>
      <c r="F92" s="128">
        <f t="shared" ca="1" si="122"/>
        <v>88.764705882352942</v>
      </c>
      <c r="G92" s="129">
        <f ca="1">+G90-G91</f>
        <v>-44</v>
      </c>
      <c r="H92" s="126">
        <f t="shared" ref="H92:I92" ca="1" si="128">+H90-H91</f>
        <v>1568.0209638568003</v>
      </c>
      <c r="I92" s="127">
        <f t="shared" ca="1" si="128"/>
        <v>1452</v>
      </c>
      <c r="J92" s="250">
        <f ca="1">IF(H92=0,"",1-((H92-I92)/ABS(H92)))</f>
        <v>0.92600802761499557</v>
      </c>
      <c r="K92" s="127">
        <f ca="1">+K90-K91</f>
        <v>718</v>
      </c>
      <c r="L92" s="128">
        <f t="shared" ca="1" si="124"/>
        <v>1.0222841225626742</v>
      </c>
      <c r="M92" s="130">
        <f ca="1">+M90-M91</f>
        <v>-42</v>
      </c>
    </row>
    <row r="93" spans="1:18" x14ac:dyDescent="0.35">
      <c r="A93" s="42" t="s">
        <v>122</v>
      </c>
      <c r="B93" s="89">
        <f ca="1">INDIRECT($N$1&amp; "!" &amp;$O$1&amp;N93)/1.2</f>
        <v>293.33333333333337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8</v>
      </c>
      <c r="H93" s="89">
        <f ca="1">SUM(INDIRECT($N$1&amp;"!"&amp;$O$3&amp;N93&amp;":"&amp;$O$1&amp;N93))/1.173</f>
        <v>1200.3410059676044</v>
      </c>
      <c r="I93" s="90">
        <f t="shared" ref="I93:I94" ca="1" si="130">SUM(INDIRECT($N$1&amp;"!"&amp;$P$3&amp;N93&amp;":"&amp;$P$1&amp;N93))</f>
        <v>0</v>
      </c>
      <c r="J93" s="246">
        <f t="shared" ref="J93" ca="1" si="131">IF(H93=0,"",1-((H93-I93)/ABS(H93)))</f>
        <v>0</v>
      </c>
      <c r="K93" s="91">
        <f ca="1">SUM(INDIRECT($Q$1&amp;"!"&amp;$P$3&amp;P93&amp;":"&amp;$P$1&amp;P93))</f>
        <v>0</v>
      </c>
      <c r="L93" s="92">
        <f t="shared" ca="1" si="124"/>
        <v>0</v>
      </c>
      <c r="M93" s="94">
        <f t="shared" ca="1" si="125"/>
        <v>14</v>
      </c>
      <c r="N93">
        <f t="shared" ca="1" si="126"/>
        <v>260</v>
      </c>
      <c r="O93">
        <v>530</v>
      </c>
      <c r="P93">
        <f t="shared" ca="1" si="127"/>
        <v>318</v>
      </c>
      <c r="Q93">
        <v>785</v>
      </c>
      <c r="R93">
        <f ca="1">MATCH(Q93,INDIRECT($N$1&amp;"!A1:A1190"),0)</f>
        <v>335</v>
      </c>
    </row>
    <row r="94" spans="1:18" x14ac:dyDescent="0.35">
      <c r="A94" s="29" t="s">
        <v>123</v>
      </c>
      <c r="B94" s="77">
        <f ca="1">INDIRECT($N$1&amp; "!" &amp;$O$1&amp;N94)/0.95</f>
        <v>97.894736842105274</v>
      </c>
      <c r="C94" s="78">
        <f ca="1">INDIRECT($N$1&amp; "!" &amp;$P$1&amp;N94)</f>
        <v>2000</v>
      </c>
      <c r="D94" s="237">
        <f ca="1">IF(B94=0,"",1+((B94-C94)/ABS(B94)))</f>
        <v>-18.43010752688172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4</v>
      </c>
      <c r="H94" s="77">
        <f ca="1">SUM(INDIRECT($N$1&amp;"!"&amp;$O$3&amp;N94&amp;":"&amp;$O$1&amp;N94))/0.894</f>
        <v>300.89485458612972</v>
      </c>
      <c r="I94" s="78">
        <f t="shared" ca="1" si="130"/>
        <v>2000</v>
      </c>
      <c r="J94" s="237">
        <f ca="1">IF(H94=0,"",1+((H94-I94)/ABS(H94)))</f>
        <v>-4.6468401486988853</v>
      </c>
      <c r="K94" s="79">
        <f ca="1">SUM(INDIRECT($Q$1&amp;"!"&amp;$P$3&amp;P94&amp;":"&amp;$P$1&amp;P94))</f>
        <v>722</v>
      </c>
      <c r="L94" s="80">
        <f t="shared" ca="1" si="124"/>
        <v>1.7700831024930748</v>
      </c>
      <c r="M94" s="82">
        <f t="shared" ca="1" si="125"/>
        <v>8</v>
      </c>
      <c r="N94">
        <f t="shared" ca="1" si="126"/>
        <v>266</v>
      </c>
      <c r="O94">
        <v>536</v>
      </c>
      <c r="P94">
        <f t="shared" ca="1" si="127"/>
        <v>325</v>
      </c>
      <c r="Q94">
        <v>821</v>
      </c>
      <c r="R94">
        <f ca="1">MATCH(Q94,INDIRECT($N$1&amp;"!A1:A1190"),0)</f>
        <v>371</v>
      </c>
    </row>
    <row r="95" spans="1:18" x14ac:dyDescent="0.35">
      <c r="A95" s="125" t="s">
        <v>124</v>
      </c>
      <c r="B95" s="126">
        <f ca="1">+B93-B94</f>
        <v>195.43859649122811</v>
      </c>
      <c r="C95" s="127">
        <f ca="1">+C93-C94</f>
        <v>-2000</v>
      </c>
      <c r="D95" s="250">
        <f ca="1">IF(B95=0,"",1-((B95-C95)/ABS(B95)))</f>
        <v>-10.233393177737879</v>
      </c>
      <c r="E95" s="127">
        <f ca="1">+E93-E94</f>
        <v>0</v>
      </c>
      <c r="F95" s="128">
        <f t="shared" ca="1" si="122"/>
        <v>0</v>
      </c>
      <c r="G95" s="129">
        <f ca="1">+G93-G94</f>
        <v>4</v>
      </c>
      <c r="H95" s="126">
        <f t="shared" ref="H95:I95" ca="1" si="132">+H93-H94</f>
        <v>899.44615138147469</v>
      </c>
      <c r="I95" s="127">
        <f t="shared" ca="1" si="132"/>
        <v>-2000</v>
      </c>
      <c r="J95" s="250">
        <f ca="1">IF(H95=0,"",1-((H95-I95)/ABS(H95)))</f>
        <v>-2.2235905917526759</v>
      </c>
      <c r="K95" s="127">
        <f ca="1">+K93-K94</f>
        <v>-722</v>
      </c>
      <c r="L95" s="128">
        <f t="shared" ca="1" si="124"/>
        <v>-1.7700831024930748</v>
      </c>
      <c r="M95" s="130">
        <f ca="1">+M93-M94</f>
        <v>6</v>
      </c>
    </row>
    <row r="96" spans="1:18" x14ac:dyDescent="0.35">
      <c r="A96" s="42" t="s">
        <v>101</v>
      </c>
      <c r="B96" s="89">
        <f ca="1">INDIRECT($N$1&amp; "!" &amp;$O$1&amp;N96)/1.2</f>
        <v>70.833333333333343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0</v>
      </c>
      <c r="H96" s="89">
        <f ca="1">SUM(INDIRECT($N$1&amp;"!"&amp;$O$3&amp;N96&amp;":"&amp;$O$1&amp;N96))/1.173</f>
        <v>289.85507246376812</v>
      </c>
      <c r="I96" s="90">
        <f t="shared" ref="I96:I97" ca="1" si="133">SUM(INDIRECT($N$1&amp;"!"&amp;$P$3&amp;N96&amp;":"&amp;$P$1&amp;N96))</f>
        <v>0</v>
      </c>
      <c r="J96" s="246">
        <f ca="1">IF(H96=0,"",1-((H96-I96)/ABS(H96)))</f>
        <v>0</v>
      </c>
      <c r="K96" s="91">
        <f ca="1">SUM(INDIRECT($Q$1&amp;"!"&amp;$P$3&amp;P96&amp;":"&amp;$P$1&amp;P96))</f>
        <v>35</v>
      </c>
      <c r="L96" s="92">
        <f t="shared" ca="1" si="124"/>
        <v>-1</v>
      </c>
      <c r="M96" s="94">
        <f t="shared" ca="1" si="125"/>
        <v>0</v>
      </c>
      <c r="N96">
        <f t="shared" ca="1" si="126"/>
        <v>62</v>
      </c>
      <c r="O96">
        <v>273</v>
      </c>
      <c r="P96">
        <f t="shared" ca="1" si="127"/>
        <v>112</v>
      </c>
      <c r="Q96">
        <v>791</v>
      </c>
      <c r="R96">
        <f ca="1">MATCH(Q96,INDIRECT($N$1&amp;"!A1:A1190"),0)</f>
        <v>341</v>
      </c>
    </row>
    <row r="97" spans="1:18" x14ac:dyDescent="0.35">
      <c r="A97" s="29" t="s">
        <v>102</v>
      </c>
      <c r="B97" s="77">
        <f ca="1">INDIRECT($N$1&amp; "!" &amp;$O$1&amp;N97)/0.95</f>
        <v>73.684210526315795</v>
      </c>
      <c r="C97" s="78">
        <f ca="1">INDIRECT($N$1&amp; "!" &amp;$P$1&amp;N97)</f>
        <v>690</v>
      </c>
      <c r="D97" s="237">
        <f ca="1">IF(B97=0,"",1+((B97-C97)/ABS(B97)))</f>
        <v>-7.3642857142857139</v>
      </c>
      <c r="E97" s="79">
        <f ca="1">INDIRECT($Q$1&amp; "!" &amp;$P$1&amp;P97)</f>
        <v>256</v>
      </c>
      <c r="F97" s="80">
        <f t="shared" ca="1" si="122"/>
        <v>1.6953125</v>
      </c>
      <c r="G97" s="81">
        <f ca="1">INDIRECT($N$1&amp; "!" &amp;$P$1&amp;R97)</f>
        <v>2</v>
      </c>
      <c r="H97" s="77">
        <f ca="1">SUM(INDIRECT($N$1&amp;"!"&amp;$O$3&amp;N97&amp;":"&amp;$O$1&amp;N97))/0.894</f>
        <v>224.83221476510067</v>
      </c>
      <c r="I97" s="78">
        <f t="shared" ca="1" si="133"/>
        <v>1599</v>
      </c>
      <c r="J97" s="237">
        <f ca="1">IF(H97=0,"",1+((H97-I97)/ABS(H97)))</f>
        <v>-5.1119701492537315</v>
      </c>
      <c r="K97" s="79">
        <f ca="1">SUM(INDIRECT($Q$1&amp;"!"&amp;$P$3&amp;P97&amp;":"&amp;$P$1&amp;P97))</f>
        <v>981</v>
      </c>
      <c r="L97" s="80">
        <f t="shared" ca="1" si="124"/>
        <v>0.62996941896024461</v>
      </c>
      <c r="M97" s="82">
        <f t="shared" ca="1" si="125"/>
        <v>4</v>
      </c>
      <c r="N97">
        <f t="shared" ca="1" si="126"/>
        <v>87</v>
      </c>
      <c r="O97">
        <v>298</v>
      </c>
      <c r="P97">
        <f t="shared" ca="1" si="127"/>
        <v>142</v>
      </c>
      <c r="Q97">
        <v>827</v>
      </c>
      <c r="R97">
        <f ca="1">MATCH(Q97,INDIRECT($N$1&amp;"!A1:A1190"),0)</f>
        <v>377</v>
      </c>
    </row>
    <row r="98" spans="1:18" x14ac:dyDescent="0.35">
      <c r="A98" s="125" t="s">
        <v>103</v>
      </c>
      <c r="B98" s="126">
        <f ca="1">+B96-B97</f>
        <v>-2.8508771929824519</v>
      </c>
      <c r="C98" s="127">
        <f ca="1">+C96-C97</f>
        <v>-690</v>
      </c>
      <c r="D98" s="250">
        <f ca="1">IF(B98=0,"",1-((B98-C98)/ABS(B98)))</f>
        <v>-240.03076923076958</v>
      </c>
      <c r="E98" s="127">
        <f ca="1">+E96-E97</f>
        <v>-256</v>
      </c>
      <c r="F98" s="128">
        <f t="shared" ca="1" si="122"/>
        <v>-1.6953125</v>
      </c>
      <c r="G98" s="129">
        <f ca="1">+G96-G97</f>
        <v>-2</v>
      </c>
      <c r="H98" s="126">
        <f t="shared" ref="H98:I98" ca="1" si="134">+H96-H97</f>
        <v>65.022857698667451</v>
      </c>
      <c r="I98" s="127">
        <f t="shared" ca="1" si="134"/>
        <v>-1599</v>
      </c>
      <c r="J98" s="250">
        <f ca="1">IF(H98=0,"",1-((H98-I98)/ABS(H98)))</f>
        <v>-24.591352281226623</v>
      </c>
      <c r="K98" s="127">
        <f ca="1">+K96-K97</f>
        <v>-946</v>
      </c>
      <c r="L98" s="128">
        <f t="shared" ca="1" si="124"/>
        <v>-0.69027484143763218</v>
      </c>
      <c r="M98" s="130">
        <f ca="1">+M96-M97</f>
        <v>-4</v>
      </c>
    </row>
    <row r="99" spans="1:18" x14ac:dyDescent="0.35">
      <c r="A99" s="42" t="s">
        <v>111</v>
      </c>
      <c r="B99" s="89">
        <f ca="1">INDIRECT($N$1&amp; "!" &amp;$O$1&amp;N99)/1.2</f>
        <v>297.5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516</v>
      </c>
      <c r="F99" s="92">
        <f t="shared" ca="1" si="122"/>
        <v>-1</v>
      </c>
      <c r="G99" s="93">
        <f ca="1">INDIRECT($N$1&amp; "!" &amp;$P$1&amp;R99)</f>
        <v>0</v>
      </c>
      <c r="H99" s="89">
        <f ca="1">SUM(INDIRECT($N$1&amp;"!"&amp;$O$3&amp;N99&amp;":"&amp;$O$1&amp;N99))/1.173</f>
        <v>1217.391304347826</v>
      </c>
      <c r="I99" s="90">
        <f t="shared" ref="I99:I100" ca="1" si="135">SUM(INDIRECT($N$1&amp;"!"&amp;$P$3&amp;N99&amp;":"&amp;$P$1&amp;N99))</f>
        <v>233</v>
      </c>
      <c r="J99" s="246">
        <f ca="1">IF(H99=0,"",1-((H99-I99)/ABS(H99)))</f>
        <v>0.19139285714285714</v>
      </c>
      <c r="K99" s="91">
        <f ca="1">SUM(INDIRECT($Q$1&amp;"!"&amp;$P$3&amp;P99&amp;":"&amp;$P$1&amp;P99))</f>
        <v>2443</v>
      </c>
      <c r="L99" s="92">
        <f t="shared" ca="1" si="124"/>
        <v>-0.90462546049938597</v>
      </c>
      <c r="M99" s="94">
        <f t="shared" ca="1" si="125"/>
        <v>1</v>
      </c>
      <c r="N99">
        <f t="shared" ca="1" si="126"/>
        <v>68</v>
      </c>
      <c r="O99">
        <v>279</v>
      </c>
      <c r="P99">
        <f t="shared" ca="1" si="127"/>
        <v>118</v>
      </c>
      <c r="Q99">
        <v>797</v>
      </c>
      <c r="R99">
        <f ca="1">MATCH(Q99,INDIRECT($N$1&amp;"!A1:A1190"),0)</f>
        <v>347</v>
      </c>
    </row>
    <row r="100" spans="1:18" x14ac:dyDescent="0.35">
      <c r="A100" s="29" t="s">
        <v>112</v>
      </c>
      <c r="B100" s="77">
        <f ca="1">INDIRECT($N$1&amp; "!" &amp;$O$1&amp;N100)/0.95</f>
        <v>165.26315789473685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150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503.3557046979866</v>
      </c>
      <c r="I100" s="78">
        <f t="shared" ca="1" si="135"/>
        <v>2421</v>
      </c>
      <c r="J100" s="237">
        <f ca="1">IF(H100=0,"",1+((H100-I100)/ABS(H100)))</f>
        <v>-2.80972</v>
      </c>
      <c r="K100" s="79">
        <f ca="1">SUM(INDIRECT($Q$1&amp;"!"&amp;$P$3&amp;P100&amp;":"&amp;$P$1&amp;P100))</f>
        <v>502</v>
      </c>
      <c r="L100" s="80">
        <f t="shared" ca="1" si="124"/>
        <v>3.8227091633466137</v>
      </c>
      <c r="M100" s="82">
        <f t="shared" ca="1" si="125"/>
        <v>2</v>
      </c>
      <c r="N100">
        <f t="shared" ca="1" si="126"/>
        <v>93</v>
      </c>
      <c r="O100">
        <v>304</v>
      </c>
      <c r="P100">
        <f t="shared" ca="1" si="127"/>
        <v>148</v>
      </c>
      <c r="Q100">
        <v>833</v>
      </c>
      <c r="R100">
        <f ca="1">MATCH(Q100,INDIRECT($N$1&amp;"!A1:A1190"),0)</f>
        <v>383</v>
      </c>
    </row>
    <row r="101" spans="1:18" x14ac:dyDescent="0.35">
      <c r="A101" s="125" t="s">
        <v>110</v>
      </c>
      <c r="B101" s="126">
        <f ca="1">+B99-B100</f>
        <v>132.23684210526315</v>
      </c>
      <c r="C101" s="127">
        <f ca="1">+C99-C100</f>
        <v>0</v>
      </c>
      <c r="D101" s="250">
        <f ca="1">IF(B101=0,"",1-((B101-C101)/ABS(B101)))</f>
        <v>0</v>
      </c>
      <c r="E101" s="127">
        <f ca="1">+E99-E100</f>
        <v>366</v>
      </c>
      <c r="F101" s="128">
        <f t="shared" ca="1" si="122"/>
        <v>-1</v>
      </c>
      <c r="G101" s="129">
        <f ca="1">+G99-G100</f>
        <v>0</v>
      </c>
      <c r="H101" s="126">
        <f t="shared" ref="H101:I101" ca="1" si="136">+H99-H100</f>
        <v>714.03559964983947</v>
      </c>
      <c r="I101" s="127">
        <f t="shared" ca="1" si="136"/>
        <v>-2188</v>
      </c>
      <c r="J101" s="250">
        <f ca="1">IF(H101=0,"",1-((H101-I101)/ABS(H101)))</f>
        <v>-3.0642729873314263</v>
      </c>
      <c r="K101" s="127">
        <f ca="1">+K99-K100</f>
        <v>1941</v>
      </c>
      <c r="L101" s="128">
        <f t="shared" ca="1" si="124"/>
        <v>-2.1272539927872232</v>
      </c>
      <c r="M101" s="130">
        <f ca="1">+M99-M100</f>
        <v>-1</v>
      </c>
    </row>
    <row r="102" spans="1:18" x14ac:dyDescent="0.35">
      <c r="A102" s="42" t="s">
        <v>109</v>
      </c>
      <c r="B102" s="89">
        <f ca="1">INDIRECT($N$1&amp; "!" &amp;$O$1&amp;N102)/1.2</f>
        <v>2081.666666666667</v>
      </c>
      <c r="C102" s="90">
        <f ca="1">INDIRECT($N$1&amp; "!" &amp;$P$1&amp;N102)</f>
        <v>2213</v>
      </c>
      <c r="D102" s="246">
        <f t="shared" ref="D102" ca="1" si="137">IF(B102=0,"",1-((B102-C102)/ABS(B102)))</f>
        <v>1.0630904723779022</v>
      </c>
      <c r="E102" s="91">
        <f ca="1">INDIRECT($Q$1&amp; "!" &amp;$P$1&amp;P102)</f>
        <v>3141</v>
      </c>
      <c r="F102" s="92">
        <f t="shared" ca="1" si="122"/>
        <v>-0.29544730977395733</v>
      </c>
      <c r="G102" s="93">
        <f ca="1">INDIRECT($N$1&amp; "!" &amp;$P$1&amp;R102)</f>
        <v>9</v>
      </c>
      <c r="H102" s="89">
        <f ca="1">SUM(INDIRECT($N$1&amp;"!"&amp;$O$3&amp;N102&amp;":"&amp;$O$1&amp;N102))/1.173</f>
        <v>8518.3290707587385</v>
      </c>
      <c r="I102" s="90">
        <f t="shared" ref="I102:I103" ca="1" si="138">SUM(INDIRECT($N$1&amp;"!"&amp;$P$3&amp;N102&amp;":"&amp;$P$1&amp;N102))</f>
        <v>6503</v>
      </c>
      <c r="J102" s="246">
        <f ca="1">IF(H102=0,"",1-((H102-I102)/ABS(H102)))</f>
        <v>0.76341263010408322</v>
      </c>
      <c r="K102" s="91">
        <f ca="1">SUM(INDIRECT($Q$1&amp;"!"&amp;$P$3&amp;P102&amp;":"&amp;$P$1&amp;P102))</f>
        <v>9982</v>
      </c>
      <c r="L102" s="92">
        <f t="shared" ca="1" si="124"/>
        <v>-0.3485273492286115</v>
      </c>
      <c r="M102" s="94">
        <f t="shared" ca="1" si="125"/>
        <v>22</v>
      </c>
      <c r="N102">
        <f t="shared" ca="1" si="126"/>
        <v>287</v>
      </c>
      <c r="O102">
        <v>721</v>
      </c>
      <c r="P102">
        <f t="shared" ca="1" si="127"/>
        <v>362</v>
      </c>
      <c r="Q102">
        <v>809</v>
      </c>
      <c r="R102">
        <f ca="1">MATCH(Q102,INDIRECT($N$1&amp;"!A1:A1190"),0)</f>
        <v>359</v>
      </c>
    </row>
    <row r="103" spans="1:18" x14ac:dyDescent="0.35">
      <c r="A103" s="29" t="s">
        <v>108</v>
      </c>
      <c r="B103" s="77">
        <f ca="1">INDIRECT($N$1&amp; "!" &amp;$O$1&amp;N103)/0.95</f>
        <v>645.26315789473688</v>
      </c>
      <c r="C103" s="78">
        <f ca="1">INDIRECT($N$1&amp; "!" &amp;$P$1&amp;N103)</f>
        <v>3583</v>
      </c>
      <c r="D103" s="237">
        <f t="shared" ref="D103" ca="1" si="139">IF(B103=0,"",1+((B103-C103)/ABS(B103)))</f>
        <v>-3.5527732463295267</v>
      </c>
      <c r="E103" s="79">
        <f ca="1">INDIRECT($Q$1&amp; "!" &amp;$P$1&amp;P103)</f>
        <v>1330</v>
      </c>
      <c r="F103" s="80">
        <f t="shared" ca="1" si="122"/>
        <v>1.693984962406015</v>
      </c>
      <c r="G103" s="81">
        <f ca="1">INDIRECT($N$1&amp; "!" &amp;$P$1&amp;R103)</f>
        <v>0</v>
      </c>
      <c r="H103" s="77">
        <f ca="1">SUM(INDIRECT($N$1&amp;"!"&amp;$O$3&amp;N103&amp;":"&amp;$O$1&amp;N103))/0.894</f>
        <v>1969.7986577181207</v>
      </c>
      <c r="I103" s="78">
        <f t="shared" ca="1" si="138"/>
        <v>8508</v>
      </c>
      <c r="J103" s="237">
        <f t="shared" ref="J103" ca="1" si="140">IF(H103=0,"",1+((H103-I103)/ABS(H103)))</f>
        <v>-2.3192231686541738</v>
      </c>
      <c r="K103" s="79">
        <f ca="1">SUM(INDIRECT($Q$1&amp;"!"&amp;$P$3&amp;P103&amp;":"&amp;$P$1&amp;P103))</f>
        <v>6066</v>
      </c>
      <c r="L103" s="80">
        <f t="shared" ca="1" si="124"/>
        <v>0.40257171117705243</v>
      </c>
      <c r="M103" s="82">
        <f t="shared" ca="1" si="125"/>
        <v>1</v>
      </c>
      <c r="N103">
        <f t="shared" ca="1" si="126"/>
        <v>293</v>
      </c>
      <c r="O103">
        <v>727</v>
      </c>
      <c r="P103">
        <f t="shared" ca="1" si="127"/>
        <v>368</v>
      </c>
      <c r="Q103">
        <v>845</v>
      </c>
      <c r="R103">
        <f ca="1">MATCH(Q103,INDIRECT($N$1&amp;"!A1:A1190"),0)</f>
        <v>395</v>
      </c>
    </row>
    <row r="104" spans="1:18" x14ac:dyDescent="0.35">
      <c r="A104" s="125" t="s">
        <v>107</v>
      </c>
      <c r="B104" s="126">
        <f ca="1">+B102-B103</f>
        <v>1436.4035087719301</v>
      </c>
      <c r="C104" s="127">
        <f ca="1">+C102-C103</f>
        <v>-1370</v>
      </c>
      <c r="D104" s="250">
        <f t="shared" ref="D104:D105" ca="1" si="141">IF(B104=0,"",1-((B104-C104)/ABS(B104)))</f>
        <v>-0.95377099236641216</v>
      </c>
      <c r="E104" s="127">
        <f ca="1">+E102-E103</f>
        <v>1811</v>
      </c>
      <c r="F104" s="128">
        <f t="shared" ca="1" si="122"/>
        <v>-1.7564881281060187</v>
      </c>
      <c r="G104" s="129">
        <f ca="1">+G102-G103</f>
        <v>9</v>
      </c>
      <c r="H104" s="126">
        <f t="shared" ref="H104:I104" ca="1" si="142">+H102-H103</f>
        <v>6548.5304130406175</v>
      </c>
      <c r="I104" s="127">
        <f t="shared" ca="1" si="142"/>
        <v>-2005</v>
      </c>
      <c r="J104" s="250">
        <f t="shared" ref="J104:J105" ca="1" si="143">IF(H104=0,"",1-((H104-I104)/ABS(H104)))</f>
        <v>-0.30617556513248867</v>
      </c>
      <c r="K104" s="127">
        <f ca="1">+K102-K103</f>
        <v>3916</v>
      </c>
      <c r="L104" s="128">
        <f t="shared" ca="1" si="124"/>
        <v>-1.5120020429009193</v>
      </c>
      <c r="M104" s="130">
        <f ca="1">+M102-M103</f>
        <v>21</v>
      </c>
    </row>
    <row r="105" spans="1:18" x14ac:dyDescent="0.35">
      <c r="A105" s="42" t="s">
        <v>105</v>
      </c>
      <c r="B105" s="89">
        <f ca="1">INDIRECT($N$1&amp; "!" &amp;$O$1&amp;N105)/1.2</f>
        <v>134.16666666666669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549.01960784313724</v>
      </c>
      <c r="I105" s="90">
        <f t="shared" ref="I105:I106" ca="1" si="144">SUM(INDIRECT($N$1&amp;"!"&amp;$P$3&amp;N105&amp;":"&amp;$P$1&amp;N105))</f>
        <v>0</v>
      </c>
      <c r="J105" s="246">
        <f t="shared" ca="1" si="143"/>
        <v>0</v>
      </c>
      <c r="K105" s="91">
        <f ca="1">SUM(INDIRECT($Q$1&amp;"!"&amp;$P$3&amp;P105&amp;":"&amp;$P$1&amp;P105))</f>
        <v>90</v>
      </c>
      <c r="L105" s="92">
        <f t="shared" ca="1" si="124"/>
        <v>-1</v>
      </c>
      <c r="M105" s="94">
        <f t="shared" ca="1" si="125"/>
        <v>0</v>
      </c>
      <c r="N105">
        <f t="shared" ca="1" si="126"/>
        <v>74</v>
      </c>
      <c r="O105">
        <v>285</v>
      </c>
      <c r="P105">
        <f t="shared" ca="1" si="127"/>
        <v>124</v>
      </c>
      <c r="Q105">
        <v>803</v>
      </c>
      <c r="R105">
        <f ca="1">MATCH(Q105,INDIRECT($N$1&amp;"!A1:A1190"),0)</f>
        <v>353</v>
      </c>
    </row>
    <row r="106" spans="1:18" x14ac:dyDescent="0.35">
      <c r="A106" s="228" t="s">
        <v>104</v>
      </c>
      <c r="B106" s="89">
        <f ca="1">INDIRECT($N$1&amp; "!" &amp;$O$1&amp;N106)/0.95</f>
        <v>10.526315789473685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104</v>
      </c>
      <c r="F106" s="230">
        <f t="shared" ca="1" si="122"/>
        <v>-1</v>
      </c>
      <c r="G106" s="231">
        <f ca="1">INDIRECT($N$1&amp; "!" &amp;$P$1&amp;R106)</f>
        <v>0</v>
      </c>
      <c r="H106" s="232">
        <f ca="1">SUM(INDIRECT($N$1&amp;"!"&amp;$O$3&amp;N106&amp;":"&amp;$O$1&amp;N106))/0.894</f>
        <v>32.438478747203575</v>
      </c>
      <c r="I106" s="233">
        <f t="shared" ca="1" si="144"/>
        <v>851</v>
      </c>
      <c r="J106" s="247">
        <f t="shared" ref="J106" ca="1" si="145">IF(H106=0,"",1+((H106-I106)/ABS(H106)))</f>
        <v>-24.234275862068969</v>
      </c>
      <c r="K106" s="229">
        <f ca="1">SUM(INDIRECT($Q$1&amp;"!"&amp;$P$3&amp;P106&amp;":"&amp;$P$1&amp;P106))</f>
        <v>361</v>
      </c>
      <c r="L106" s="230">
        <f t="shared" ca="1" si="124"/>
        <v>1.3573407202216066</v>
      </c>
      <c r="M106" s="234">
        <f t="shared" ca="1" si="125"/>
        <v>6</v>
      </c>
      <c r="N106">
        <f t="shared" ca="1" si="126"/>
        <v>99</v>
      </c>
      <c r="O106">
        <v>310</v>
      </c>
      <c r="P106">
        <f t="shared" ca="1" si="127"/>
        <v>154</v>
      </c>
      <c r="Q106">
        <v>839</v>
      </c>
      <c r="R106">
        <f ca="1">MATCH(Q106,INDIRECT($N$1&amp;"!A1:A1190"),0)</f>
        <v>389</v>
      </c>
    </row>
    <row r="107" spans="1:18" x14ac:dyDescent="0.35">
      <c r="A107" s="125" t="s">
        <v>106</v>
      </c>
      <c r="B107" s="126">
        <f ca="1">+B105-B106</f>
        <v>123.640350877193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-104</v>
      </c>
      <c r="F107" s="128">
        <f t="shared" ca="1" si="122"/>
        <v>1</v>
      </c>
      <c r="G107" s="129">
        <f ca="1">+G105-G106</f>
        <v>0</v>
      </c>
      <c r="H107" s="126">
        <f t="shared" ref="H107:I107" ca="1" si="147">+H105-H106</f>
        <v>516.58112909593365</v>
      </c>
      <c r="I107" s="127">
        <f t="shared" ca="1" si="147"/>
        <v>-851</v>
      </c>
      <c r="J107" s="250">
        <f t="shared" ref="J107:J111" ca="1" si="148">IF(H107=0,"",1-((H107-I107)/ABS(H107)))</f>
        <v>-1.6473695070691634</v>
      </c>
      <c r="K107" s="127">
        <f ca="1">+K105-K106</f>
        <v>-271</v>
      </c>
      <c r="L107" s="128">
        <f t="shared" ca="1" si="124"/>
        <v>-2.140221402214022</v>
      </c>
      <c r="M107" s="130">
        <f ca="1">+M105-M106</f>
        <v>-6</v>
      </c>
    </row>
    <row r="108" spans="1:18" x14ac:dyDescent="0.35">
      <c r="A108" s="42" t="s">
        <v>859</v>
      </c>
      <c r="B108" s="95">
        <f ca="1">INDIRECT($N$1&amp; "!" &amp;$O$1&amp;N108)/1.2</f>
        <v>58.333333333333336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238.70417732310315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151</v>
      </c>
      <c r="L108" s="92">
        <f t="shared" ca="1" si="124"/>
        <v>-1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569</v>
      </c>
      <c r="O108">
        <v>1459</v>
      </c>
      <c r="P108">
        <f ca="1">MATCH(O108,INDIRECT($Q$1&amp;"!A1:A1600"),0)</f>
        <v>898</v>
      </c>
      <c r="Q108">
        <v>1483</v>
      </c>
      <c r="R108">
        <f ca="1">MATCH(Q108,INDIRECT($N$1&amp;"!A1:A1190"),0)</f>
        <v>593</v>
      </c>
    </row>
    <row r="109" spans="1:18" x14ac:dyDescent="0.35">
      <c r="A109" s="228" t="s">
        <v>860</v>
      </c>
      <c r="B109" s="89">
        <f ca="1">INDIRECT($N$1&amp; "!" &amp;$O$1&amp;N109)/0.95</f>
        <v>65.26315789473685</v>
      </c>
      <c r="C109" s="96">
        <f ca="1">INDIRECT($N$1&amp; "!" &amp;$P$1&amp;N109)</f>
        <v>0</v>
      </c>
      <c r="D109" s="247">
        <f t="shared" ref="D109" ca="1" si="151">IF(B109=0,"",1+((B109-C109)/ABS(B109)))</f>
        <v>2</v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147.65100671140939</v>
      </c>
      <c r="I109" s="233">
        <f t="shared" ca="1" si="149"/>
        <v>0</v>
      </c>
      <c r="J109" s="247">
        <f t="shared" ref="J109" ca="1" si="152">IF(H109=0,"",1+((H109-I109)/ABS(H109)))</f>
        <v>2</v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575</v>
      </c>
      <c r="O109">
        <v>1465</v>
      </c>
      <c r="P109">
        <f ca="1">MATCH(O109,INDIRECT($Q$1&amp;"!A1:A1600"),0)</f>
        <v>904</v>
      </c>
      <c r="Q109">
        <v>1495</v>
      </c>
      <c r="R109">
        <f ca="1">MATCH(Q109,INDIRECT($N$1&amp;"!A1:A1190"),0)</f>
        <v>605</v>
      </c>
    </row>
    <row r="110" spans="1:18" x14ac:dyDescent="0.35">
      <c r="A110" s="125" t="s">
        <v>861</v>
      </c>
      <c r="B110" s="126">
        <f ca="1">+B108-B109</f>
        <v>-6.9298245614035139</v>
      </c>
      <c r="C110" s="127">
        <f ca="1">+C108-C109</f>
        <v>0</v>
      </c>
      <c r="D110" s="250">
        <f t="shared" ref="D110" ca="1" si="153">IF(B110=0,"",1-((B110-C110)/ABS(B110)))</f>
        <v>2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91.053170611693758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151</v>
      </c>
      <c r="L110" s="128">
        <f t="shared" ca="1" si="124"/>
        <v>-1</v>
      </c>
      <c r="M110" s="130">
        <f ca="1">+M108-M109</f>
        <v>0</v>
      </c>
    </row>
    <row r="111" spans="1:18" x14ac:dyDescent="0.35">
      <c r="A111" s="228" t="s">
        <v>90</v>
      </c>
      <c r="B111" s="89">
        <f t="shared" ref="B111:C113" ca="1" si="156">+B90+B93+B96+B99+B102+B105+B108</f>
        <v>3670</v>
      </c>
      <c r="C111" s="96">
        <f t="shared" ca="1" si="156"/>
        <v>3997</v>
      </c>
      <c r="D111" s="247">
        <f t="shared" ca="1" si="146"/>
        <v>1.089100817438692</v>
      </c>
      <c r="E111" s="229">
        <f ca="1">+E90+E93+E96+E99+E102+E105</f>
        <v>4129</v>
      </c>
      <c r="F111" s="230">
        <f t="shared" ca="1" si="122"/>
        <v>-3.1968999757810611E-2</v>
      </c>
      <c r="G111" s="231">
        <f ca="1">INDIRECT($N$1&amp; "!" &amp;$P$1&amp;R111)</f>
        <v>27</v>
      </c>
      <c r="H111" s="44">
        <f ca="1">+H90+H93+H96+H99+H102+H105+H108</f>
        <v>15017.902813299232</v>
      </c>
      <c r="I111" s="45">
        <f ca="1">+I90+I93+I96+I99+I102+I105+I108</f>
        <v>9388</v>
      </c>
      <c r="J111" s="247">
        <f t="shared" ca="1" si="148"/>
        <v>0.6251205722070845</v>
      </c>
      <c r="K111" s="229">
        <f ca="1">K90+K93+K96+K99+K102+K105</f>
        <v>14898</v>
      </c>
      <c r="L111" s="230">
        <f t="shared" ca="1" si="124"/>
        <v>-0.36984830178547456</v>
      </c>
      <c r="M111" s="234">
        <f t="shared" ca="1" si="125"/>
        <v>46</v>
      </c>
      <c r="Q111">
        <v>887</v>
      </c>
      <c r="R111">
        <f ca="1">MATCH(Q111,INDIRECT($N$1&amp;"!A1:A1190"),0)</f>
        <v>437</v>
      </c>
    </row>
    <row r="112" spans="1:18" ht="15" thickBot="1" x14ac:dyDescent="0.4">
      <c r="A112" s="29" t="s">
        <v>91</v>
      </c>
      <c r="B112" s="89">
        <f t="shared" ca="1" si="156"/>
        <v>1508.4210526315792</v>
      </c>
      <c r="C112" s="89">
        <f t="shared" ca="1" si="156"/>
        <v>6565</v>
      </c>
      <c r="D112" s="237">
        <f t="shared" ref="D112" ca="1" si="157">IF(B112=0,"",1+((B112-C112)/ABS(B112)))</f>
        <v>-2.3522330774598736</v>
      </c>
      <c r="E112" s="79">
        <f ca="1">+E91+E94+E97+E100+E103+E106</f>
        <v>2329</v>
      </c>
      <c r="F112" s="80">
        <f t="shared" ca="1" si="122"/>
        <v>1.8188063546586517</v>
      </c>
      <c r="G112" s="81">
        <f ca="1">INDIRECT($N$1&amp; "!" &amp;$P$1&amp;R112)</f>
        <v>60</v>
      </c>
      <c r="H112" s="31">
        <f t="shared" ref="H112:I112" ca="1" si="158">+H91+H94+H97+H100+H103+H106+H109</f>
        <v>4615.2125279642059</v>
      </c>
      <c r="I112" s="32">
        <f t="shared" ca="1" si="158"/>
        <v>16579</v>
      </c>
      <c r="J112" s="237">
        <f t="shared" ref="J112" ca="1" si="159">IF(H112=0,"",1+((H112-I112)/ABS(H112)))</f>
        <v>-1.5922506059137178</v>
      </c>
      <c r="K112" s="79">
        <f ca="1">K91+K94+K97+K100+K103+K106</f>
        <v>10262</v>
      </c>
      <c r="L112" s="80">
        <f t="shared" ca="1" si="124"/>
        <v>0.61557201325277722</v>
      </c>
      <c r="M112" s="82">
        <f t="shared" ca="1" si="125"/>
        <v>78</v>
      </c>
      <c r="Q112">
        <v>893</v>
      </c>
      <c r="R112">
        <f ca="1">MATCH(Q112,INDIRECT($N$1&amp;"!A1:A1190"),0)</f>
        <v>443</v>
      </c>
    </row>
    <row r="113" spans="1:18" ht="15" thickBot="1" x14ac:dyDescent="0.4">
      <c r="A113" s="131" t="s">
        <v>92</v>
      </c>
      <c r="B113" s="132">
        <f t="shared" ca="1" si="156"/>
        <v>2161.5789473684213</v>
      </c>
      <c r="C113" s="133">
        <f t="shared" ca="1" si="156"/>
        <v>-2568</v>
      </c>
      <c r="D113" s="251">
        <f t="shared" ref="D113" ca="1" si="160">IF(B113=0,"",1-((B113-C113)/ABS(B113)))</f>
        <v>-1.188020452885318</v>
      </c>
      <c r="E113" s="134">
        <f ca="1">+E92+E95+E98+E101+E104+E107</f>
        <v>1800</v>
      </c>
      <c r="F113" s="135">
        <f t="shared" ca="1" si="122"/>
        <v>-2.4266666666666667</v>
      </c>
      <c r="G113" s="136">
        <f ca="1">+G111-G112</f>
        <v>-33</v>
      </c>
      <c r="H113" s="132">
        <f t="shared" ref="H113:I113" ca="1" si="161">+H111-H112</f>
        <v>10402.690285335026</v>
      </c>
      <c r="I113" s="134">
        <f t="shared" ca="1" si="161"/>
        <v>-7191</v>
      </c>
      <c r="J113" s="251">
        <f t="shared" ref="J113" ca="1" si="162">IF(H113=0,"",1-((H113-I113)/ABS(H113)))</f>
        <v>-0.69126349076616855</v>
      </c>
      <c r="K113" s="134">
        <f ca="1">+K111-K112</f>
        <v>4636</v>
      </c>
      <c r="L113" s="135">
        <f t="shared" ca="1" si="124"/>
        <v>-2.5511216566005177</v>
      </c>
      <c r="M113" s="137">
        <f ca="1">+M111-M112</f>
        <v>-32</v>
      </c>
    </row>
    <row r="114" spans="1:18" ht="15" thickTop="1" x14ac:dyDescent="0.35">
      <c r="E114" s="5"/>
      <c r="K114" s="5"/>
    </row>
    <row r="115" spans="1:18" ht="19" thickBot="1" x14ac:dyDescent="0.5">
      <c r="A115" s="55" t="s">
        <v>97</v>
      </c>
      <c r="C115" s="6">
        <v>4</v>
      </c>
      <c r="E115" s="5"/>
      <c r="K115" s="5"/>
    </row>
    <row r="116" spans="1:18" ht="15" thickTop="1" x14ac:dyDescent="0.3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4.5" thickBot="1" x14ac:dyDescent="0.4">
      <c r="A117" s="275"/>
      <c r="B117" s="146" t="str">
        <f>"Ppto "&amp;$R$1</f>
        <v>Ppto 2026</v>
      </c>
      <c r="C117" s="147" t="str">
        <f>"Real "&amp;$R$1</f>
        <v>Real 2026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2026</v>
      </c>
      <c r="I117" s="147" t="str">
        <f>"Real "&amp; $R$1</f>
        <v>Real 2026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" thickTop="1" x14ac:dyDescent="0.35">
      <c r="A118" s="22" t="s">
        <v>119</v>
      </c>
      <c r="B118" s="71">
        <f ca="1">INDIRECT($N$1&amp; "!" &amp;$O$1&amp;N118)/1.2</f>
        <v>367.5</v>
      </c>
      <c r="C118" s="72">
        <f ca="1">INDIRECT($N$1&amp; "!" &amp;$P$1&amp;N118)</f>
        <v>0</v>
      </c>
      <c r="D118" s="257">
        <f ca="1">IF(B118=0,"",1-((B118-C118)/ABS(B118)))</f>
        <v>0</v>
      </c>
      <c r="E118" s="73">
        <f ca="1">INDIRECT($Q$1&amp; "!" &amp;$P$1&amp;P118)</f>
        <v>115</v>
      </c>
      <c r="F118" s="260">
        <f t="shared" ref="F118:F141" ca="1" si="163">IF(ISERROR(((C118-E118)/ABS(E118))-1),0,((C118-E118)/ABS(E118)))</f>
        <v>-1</v>
      </c>
      <c r="G118" s="75">
        <f ca="1">INDIRECT($N$1&amp; "!" &amp;$P$1&amp;R118)</f>
        <v>0</v>
      </c>
      <c r="H118" s="71">
        <f ca="1">SUM(INDIRECT($N$1&amp;"!"&amp;$O$3&amp;N118&amp;":"&amp;$O$1&amp;N118))/1.173</f>
        <v>1503.8363171355497</v>
      </c>
      <c r="I118" s="72">
        <f t="shared" ref="I118:I119" ca="1" si="164">SUM(INDIRECT($N$1&amp;"!"&amp;$P$3&amp;N118&amp;":"&amp;$P$1&amp;N118))</f>
        <v>259</v>
      </c>
      <c r="J118" s="244">
        <f ca="1">IF(H118=0,"",1-((H118-I118)/ABS(H118)))</f>
        <v>0.17222619047619048</v>
      </c>
      <c r="K118" s="73">
        <f ca="1">SUM(INDIRECT($Q$1&amp;"!"&amp;$P$3&amp;P118&amp;":"&amp;$P$1&amp;P118))</f>
        <v>180</v>
      </c>
      <c r="L118" s="74">
        <f t="shared" ref="L118:L141" ca="1" si="165">IF(ISERROR(((I118-K118)/ABS(K118))-1),0,((I118-K118)/ABS(K118)))</f>
        <v>0.43888888888888888</v>
      </c>
      <c r="M118" s="76">
        <f ca="1">SUM(INDIRECT($N$1&amp;"!"&amp;$P$3&amp;R118&amp;":"&amp;$P$1&amp;R118))</f>
        <v>3</v>
      </c>
      <c r="N118">
        <f ca="1">MATCH(O118,INDIRECT($N$1&amp;"!A1:A800"),0)</f>
        <v>61</v>
      </c>
      <c r="O118">
        <v>272</v>
      </c>
      <c r="P118">
        <f ca="1">MATCH(O118,INDIRECT($Q$1&amp;"!A1:A800"),0)</f>
        <v>111</v>
      </c>
      <c r="Q118">
        <v>784</v>
      </c>
      <c r="R118">
        <f ca="1">MATCH(Q118,INDIRECT($N$1&amp;"!A1:A1190"),0)</f>
        <v>334</v>
      </c>
    </row>
    <row r="119" spans="1:18" x14ac:dyDescent="0.35">
      <c r="A119" s="29" t="s">
        <v>120</v>
      </c>
      <c r="B119" s="77">
        <f ca="1">INDIRECT($N$1&amp; "!" &amp;$O$1&amp;N119)/0.95</f>
        <v>225.26315789473685</v>
      </c>
      <c r="C119" s="78">
        <f ca="1">INDIRECT($N$1&amp; "!" &amp;$P$1&amp;N119)</f>
        <v>416</v>
      </c>
      <c r="D119" s="258">
        <f ca="1">IF(B119=0,"",1+((B119-C119)/ABS(B119)))</f>
        <v>0.15327102803738324</v>
      </c>
      <c r="E119" s="79">
        <f ca="1">INDIRECT($Q$1&amp; "!" &amp;$P$1&amp;P119)</f>
        <v>1022</v>
      </c>
      <c r="F119" s="80">
        <f t="shared" ca="1" si="163"/>
        <v>-0.59295499021526421</v>
      </c>
      <c r="G119" s="81">
        <f ca="1">INDIRECT($N$1&amp; "!" &amp;$P$1&amp;R119)</f>
        <v>2</v>
      </c>
      <c r="H119" s="77">
        <f ca="1">SUM(INDIRECT($N$1&amp;"!"&amp;$O$3&amp;N119&amp;":"&amp;$O$1&amp;N119))/0.894</f>
        <v>717.00223713646528</v>
      </c>
      <c r="I119" s="78">
        <f t="shared" ca="1" si="164"/>
        <v>769</v>
      </c>
      <c r="J119" s="237">
        <f ca="1">IF(H119=0,"",1+((H119-I119)/ABS(H119)))</f>
        <v>0.92747893915756618</v>
      </c>
      <c r="K119" s="79">
        <f ca="1">SUM(INDIRECT($Q$1&amp;"!"&amp;$P$3&amp;P119&amp;":"&amp;$P$1&amp;P119))</f>
        <v>6048</v>
      </c>
      <c r="L119" s="80">
        <f t="shared" ca="1" si="165"/>
        <v>-0.87285052910052907</v>
      </c>
      <c r="M119" s="82">
        <f t="shared" ref="M119:M140" ca="1" si="166">SUM(INDIRECT($N$1&amp;"!"&amp;$P$3&amp;R119&amp;":"&amp;$P$1&amp;R119))</f>
        <v>5</v>
      </c>
      <c r="N119">
        <f t="shared" ref="N119:N134" ca="1" si="167">MATCH(O119,INDIRECT($N$1&amp;"!A1:A800"),0)</f>
        <v>85</v>
      </c>
      <c r="O119">
        <v>296</v>
      </c>
      <c r="P119">
        <f t="shared" ref="P119:P134" ca="1" si="168">MATCH(O119,INDIRECT($Q$1&amp;"!A1:A800"),0)</f>
        <v>139</v>
      </c>
      <c r="Q119">
        <v>820</v>
      </c>
      <c r="R119">
        <f ca="1">MATCH(Q119,INDIRECT($N$1&amp;"!A1:A1190"),0)</f>
        <v>370</v>
      </c>
    </row>
    <row r="120" spans="1:18" x14ac:dyDescent="0.35">
      <c r="A120" s="153" t="s">
        <v>100</v>
      </c>
      <c r="B120" s="154">
        <f ca="1">+B118-B119</f>
        <v>142.23684210526315</v>
      </c>
      <c r="C120" s="155">
        <f ca="1">+C118-C119</f>
        <v>-416</v>
      </c>
      <c r="D120" s="252">
        <f ca="1">IF(B120=0,"",1-((B120-C120)/ABS(B120)))</f>
        <v>-2.9246993524514338</v>
      </c>
      <c r="E120" s="155">
        <f ca="1">+E118-E119</f>
        <v>-907</v>
      </c>
      <c r="F120" s="156">
        <f t="shared" ca="1" si="163"/>
        <v>0.54134509371554573</v>
      </c>
      <c r="G120" s="157">
        <f ca="1">+G118-G119</f>
        <v>-2</v>
      </c>
      <c r="H120" s="154">
        <f t="shared" ref="H120:I120" ca="1" si="169">+H118-H119</f>
        <v>786.83407999908445</v>
      </c>
      <c r="I120" s="155">
        <f t="shared" ca="1" si="169"/>
        <v>-510</v>
      </c>
      <c r="J120" s="252">
        <f ca="1">IF(H120=0,"",1-((H120-I120)/ABS(H120)))</f>
        <v>-0.6481671459891436</v>
      </c>
      <c r="K120" s="155">
        <f ca="1">+K118-K119</f>
        <v>-5868</v>
      </c>
      <c r="L120" s="156">
        <f t="shared" ca="1" si="165"/>
        <v>0.91308793456032722</v>
      </c>
      <c r="M120" s="158">
        <f ca="1">+M118-M119</f>
        <v>-2</v>
      </c>
    </row>
    <row r="121" spans="1:18" x14ac:dyDescent="0.35">
      <c r="A121" s="42" t="s">
        <v>122</v>
      </c>
      <c r="B121" s="236">
        <f ca="1">INDIRECT($N$1&amp; "!" &amp;$O$1&amp;N121)/1.2</f>
        <v>146.66666666666669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203</v>
      </c>
      <c r="F121" s="92">
        <f t="shared" ca="1" si="163"/>
        <v>-1</v>
      </c>
      <c r="G121" s="93">
        <f ca="1">INDIRECT($N$1&amp; "!" &amp;$P$1&amp;R121)</f>
        <v>0</v>
      </c>
      <c r="H121" s="89">
        <f ca="1">SUM(INDIRECT($N$1&amp;"!"&amp;$O$3&amp;N121&amp;":"&amp;$O$1&amp;N121))/1.173</f>
        <v>600.17050298380218</v>
      </c>
      <c r="I121" s="90">
        <f t="shared" ref="I121:I122" ca="1" si="171">SUM(INDIRECT($N$1&amp;"!"&amp;$P$3&amp;N121&amp;":"&amp;$P$1&amp;N121))</f>
        <v>0</v>
      </c>
      <c r="J121" s="246">
        <f t="shared" ref="J121" ca="1" si="172">IF(H121=0,"",1-((H121-I121)/ABS(H121)))</f>
        <v>0</v>
      </c>
      <c r="K121" s="91">
        <f ca="1">SUM(INDIRECT($Q$1&amp;"!"&amp;$P$3&amp;P121&amp;":"&amp;$P$1&amp;P121))</f>
        <v>203</v>
      </c>
      <c r="L121" s="92">
        <f t="shared" ca="1" si="165"/>
        <v>-1</v>
      </c>
      <c r="M121" s="94">
        <f t="shared" ca="1" si="166"/>
        <v>3</v>
      </c>
      <c r="N121">
        <f t="shared" ca="1" si="167"/>
        <v>265</v>
      </c>
      <c r="O121">
        <v>535</v>
      </c>
      <c r="P121">
        <f t="shared" ca="1" si="168"/>
        <v>324</v>
      </c>
      <c r="Q121">
        <v>790</v>
      </c>
      <c r="R121">
        <f ca="1">MATCH(Q121,INDIRECT($N$1&amp;"!A1:A1190"),0)</f>
        <v>340</v>
      </c>
    </row>
    <row r="122" spans="1:18" x14ac:dyDescent="0.35">
      <c r="A122" s="29" t="s">
        <v>123</v>
      </c>
      <c r="B122" s="77">
        <f ca="1">INDIRECT($N$1&amp; "!" &amp;$O$1&amp;N122)/0.95</f>
        <v>49.473684210526315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2</v>
      </c>
      <c r="H122" s="77">
        <f ca="1">SUM(INDIRECT($N$1&amp;"!"&amp;$O$3&amp;N122&amp;":"&amp;$O$1&amp;N122))/0.894</f>
        <v>149.88814317673379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5</v>
      </c>
      <c r="N122">
        <f t="shared" ca="1" si="167"/>
        <v>271</v>
      </c>
      <c r="O122">
        <v>541</v>
      </c>
      <c r="P122">
        <f t="shared" ca="1" si="168"/>
        <v>330</v>
      </c>
      <c r="Q122">
        <v>826</v>
      </c>
      <c r="R122">
        <f ca="1">MATCH(Q122,INDIRECT($N$1&amp;"!A1:A1190"),0)</f>
        <v>376</v>
      </c>
    </row>
    <row r="123" spans="1:18" x14ac:dyDescent="0.35">
      <c r="A123" s="153" t="s">
        <v>124</v>
      </c>
      <c r="B123" s="154">
        <f ca="1">+B121-B122</f>
        <v>97.192982456140371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203</v>
      </c>
      <c r="F123" s="156">
        <f t="shared" ca="1" si="163"/>
        <v>-1</v>
      </c>
      <c r="G123" s="157">
        <f ca="1">+G121-G122</f>
        <v>-2</v>
      </c>
      <c r="H123" s="154">
        <f t="shared" ref="H123:I123" ca="1" si="173">+H121-H122</f>
        <v>450.28235980706836</v>
      </c>
      <c r="I123" s="155">
        <f t="shared" ca="1" si="173"/>
        <v>0</v>
      </c>
      <c r="J123" s="252">
        <f ca="1">IF(H123=0,"",1-((H123-I123)/ABS(H123)))</f>
        <v>0</v>
      </c>
      <c r="K123" s="155">
        <f ca="1">+K121-K122</f>
        <v>203</v>
      </c>
      <c r="L123" s="156">
        <f t="shared" ca="1" si="165"/>
        <v>-1</v>
      </c>
      <c r="M123" s="158">
        <f ca="1">+M121-M122</f>
        <v>-2</v>
      </c>
    </row>
    <row r="124" spans="1:18" x14ac:dyDescent="0.35">
      <c r="A124" s="42" t="s">
        <v>101</v>
      </c>
      <c r="B124" s="236">
        <f ca="1">INDIRECT($N$1&amp; "!" &amp;$O$1&amp;N124)/1.2</f>
        <v>35.833333333333336</v>
      </c>
      <c r="C124" s="90">
        <f ca="1">INDIRECT($N$1&amp; "!" &amp;$P$1&amp;N124)</f>
        <v>2</v>
      </c>
      <c r="D124" s="246">
        <f ca="1">IF(B124=0,"",1-((B124-C124)/ABS(B124)))</f>
        <v>5.5813953488372037E-2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146.6325660699062</v>
      </c>
      <c r="I124" s="90">
        <f t="shared" ref="I124:I125" ca="1" si="174">SUM(INDIRECT($N$1&amp;"!"&amp;$P$3&amp;N124&amp;":"&amp;$P$1&amp;N124))</f>
        <v>2</v>
      </c>
      <c r="J124" s="246">
        <f ca="1">IF(H124=0,"",1-((H124-I124)/ABS(H124)))</f>
        <v>1.3639534883720938E-2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67</v>
      </c>
      <c r="O124">
        <v>278</v>
      </c>
      <c r="P124">
        <f t="shared" ca="1" si="168"/>
        <v>117</v>
      </c>
      <c r="Q124">
        <v>796</v>
      </c>
      <c r="R124">
        <f ca="1">MATCH(Q124,INDIRECT($N$1&amp;"!A1:A1190"),0)</f>
        <v>346</v>
      </c>
    </row>
    <row r="125" spans="1:18" x14ac:dyDescent="0.35">
      <c r="A125" s="29" t="s">
        <v>102</v>
      </c>
      <c r="B125" s="77">
        <f ca="1">INDIRECT($N$1&amp; "!" &amp;$O$1&amp;N125)/0.95</f>
        <v>36.842105263157897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171</v>
      </c>
      <c r="F125" s="80">
        <f t="shared" ca="1" si="163"/>
        <v>-1</v>
      </c>
      <c r="G125" s="81">
        <f ca="1">INDIRECT($N$1&amp; "!" &amp;$P$1&amp;R125)</f>
        <v>0</v>
      </c>
      <c r="H125" s="77">
        <f ca="1">SUM(INDIRECT($N$1&amp;"!"&amp;$O$3&amp;N125&amp;":"&amp;$O$1&amp;N125))/0.894</f>
        <v>111.85682326621924</v>
      </c>
      <c r="I125" s="78">
        <f t="shared" ca="1" si="174"/>
        <v>178</v>
      </c>
      <c r="J125" s="237">
        <f ca="1">IF(H125=0,"",1+((H125-I125)/ABS(H125)))</f>
        <v>0.40867999999999993</v>
      </c>
      <c r="K125" s="79">
        <f ca="1">SUM(INDIRECT($Q$1&amp;"!"&amp;$P$3&amp;P125&amp;":"&amp;$P$1&amp;P125))</f>
        <v>444</v>
      </c>
      <c r="L125" s="80">
        <f t="shared" ca="1" si="165"/>
        <v>-0.59909909909909909</v>
      </c>
      <c r="M125" s="82">
        <f t="shared" ca="1" si="166"/>
        <v>1</v>
      </c>
      <c r="N125">
        <f t="shared" ca="1" si="167"/>
        <v>92</v>
      </c>
      <c r="O125">
        <v>303</v>
      </c>
      <c r="P125">
        <f t="shared" ca="1" si="168"/>
        <v>147</v>
      </c>
      <c r="Q125">
        <v>832</v>
      </c>
      <c r="R125">
        <f ca="1">MATCH(Q125,INDIRECT($N$1&amp;"!A1:A1190"),0)</f>
        <v>382</v>
      </c>
    </row>
    <row r="126" spans="1:18" x14ac:dyDescent="0.35">
      <c r="A126" s="153" t="s">
        <v>103</v>
      </c>
      <c r="B126" s="154">
        <f ca="1">+B124-B125</f>
        <v>-1.0087719298245617</v>
      </c>
      <c r="C126" s="155">
        <f ca="1">+C124-C125</f>
        <v>2</v>
      </c>
      <c r="D126" s="252">
        <f ca="1">IF(B126=0,"",1-((B126-C126)/ABS(B126)))</f>
        <v>3.9826086956521736</v>
      </c>
      <c r="E126" s="155">
        <f ca="1">+E124-E125</f>
        <v>-171</v>
      </c>
      <c r="F126" s="156">
        <f t="shared" ca="1" si="163"/>
        <v>1.0116959064327486</v>
      </c>
      <c r="G126" s="157">
        <f ca="1">+G124-G125</f>
        <v>0</v>
      </c>
      <c r="H126" s="154">
        <f t="shared" ref="H126:I126" ca="1" si="175">+H124-H125</f>
        <v>34.775742803686967</v>
      </c>
      <c r="I126" s="155">
        <f t="shared" ca="1" si="175"/>
        <v>-176</v>
      </c>
      <c r="J126" s="252">
        <f ca="1">IF(H126=0,"",1-((H126-I126)/ABS(H126)))</f>
        <v>-5.0609990128331717</v>
      </c>
      <c r="K126" s="155">
        <f ca="1">+K124-K125</f>
        <v>-444</v>
      </c>
      <c r="L126" s="156">
        <f t="shared" ca="1" si="165"/>
        <v>0.60360360360360366</v>
      </c>
      <c r="M126" s="158">
        <f ca="1">+M124-M125</f>
        <v>-1</v>
      </c>
    </row>
    <row r="127" spans="1:18" x14ac:dyDescent="0.35">
      <c r="A127" s="42" t="s">
        <v>111</v>
      </c>
      <c r="B127" s="89">
        <f ca="1">INDIRECT($N$1&amp; "!" &amp;$O$1&amp;N127)/1.2</f>
        <v>149.16666666666669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610.40068201193515</v>
      </c>
      <c r="I127" s="90">
        <f t="shared" ref="I127:I128" ca="1" si="176">SUM(INDIRECT($N$1&amp;"!"&amp;$P$3&amp;N127&amp;":"&amp;$P$1&amp;N127))</f>
        <v>292</v>
      </c>
      <c r="J127" s="246">
        <f ca="1">IF(H127=0,"",1-((H127-I127)/ABS(H127)))</f>
        <v>0.47837430167597772</v>
      </c>
      <c r="K127" s="91">
        <f ca="1">SUM(INDIRECT($Q$1&amp;"!"&amp;$P$3&amp;P127&amp;":"&amp;$P$1&amp;P127))</f>
        <v>0</v>
      </c>
      <c r="L127" s="92">
        <f t="shared" ca="1" si="165"/>
        <v>0</v>
      </c>
      <c r="M127" s="94">
        <f t="shared" ca="1" si="166"/>
        <v>1</v>
      </c>
      <c r="N127">
        <f t="shared" ca="1" si="167"/>
        <v>73</v>
      </c>
      <c r="O127">
        <v>284</v>
      </c>
      <c r="P127">
        <f t="shared" ca="1" si="168"/>
        <v>123</v>
      </c>
      <c r="Q127">
        <v>802</v>
      </c>
      <c r="R127">
        <f ca="1">MATCH(Q127,INDIRECT($N$1&amp;"!A1:A1190"),0)</f>
        <v>352</v>
      </c>
    </row>
    <row r="128" spans="1:18" x14ac:dyDescent="0.35">
      <c r="A128" s="29" t="s">
        <v>112</v>
      </c>
      <c r="B128" s="77">
        <f ca="1">INDIRECT($N$1&amp; "!" &amp;$O$1&amp;N128)/0.95</f>
        <v>82.10526315789474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280</v>
      </c>
      <c r="F128" s="80">
        <f t="shared" ca="1" si="163"/>
        <v>-1</v>
      </c>
      <c r="G128" s="81">
        <f ca="1">INDIRECT($N$1&amp; "!" &amp;$P$1&amp;R128)</f>
        <v>0</v>
      </c>
      <c r="H128" s="77">
        <f ca="1">SUM(INDIRECT($N$1&amp;"!"&amp;$O$3&amp;N128&amp;":"&amp;$O$1&amp;N128))/0.894</f>
        <v>251.6778523489933</v>
      </c>
      <c r="I128" s="78">
        <f t="shared" ca="1" si="176"/>
        <v>0</v>
      </c>
      <c r="J128" s="237">
        <f ca="1">IF(H128=0,"",1+((H128-I128)/ABS(H128)))</f>
        <v>2</v>
      </c>
      <c r="K128" s="79">
        <f ca="1">SUM(INDIRECT($Q$1&amp;"!"&amp;$P$3&amp;P128&amp;":"&amp;$P$1&amp;P128))</f>
        <v>280</v>
      </c>
      <c r="L128" s="80">
        <f t="shared" ca="1" si="165"/>
        <v>-1</v>
      </c>
      <c r="M128" s="82">
        <f t="shared" ca="1" si="166"/>
        <v>0</v>
      </c>
      <c r="N128">
        <f t="shared" ca="1" si="167"/>
        <v>98</v>
      </c>
      <c r="O128">
        <v>309</v>
      </c>
      <c r="P128">
        <f t="shared" ca="1" si="168"/>
        <v>153</v>
      </c>
      <c r="Q128">
        <v>838</v>
      </c>
      <c r="R128">
        <f ca="1">MATCH(Q128,INDIRECT($N$1&amp;"!A1:A1190"),0)</f>
        <v>388</v>
      </c>
    </row>
    <row r="129" spans="1:18" x14ac:dyDescent="0.35">
      <c r="A129" s="153" t="s">
        <v>110</v>
      </c>
      <c r="B129" s="154">
        <f ca="1">+B127-B128</f>
        <v>67.061403508771946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-280</v>
      </c>
      <c r="F129" s="156">
        <f t="shared" ca="1" si="163"/>
        <v>1</v>
      </c>
      <c r="G129" s="157">
        <f ca="1">+G127-G128</f>
        <v>0</v>
      </c>
      <c r="H129" s="154">
        <f t="shared" ref="H129:I129" ca="1" si="177">+H127-H128</f>
        <v>358.72282966294188</v>
      </c>
      <c r="I129" s="155">
        <f t="shared" ca="1" si="177"/>
        <v>292</v>
      </c>
      <c r="J129" s="252">
        <f ca="1">IF(H129=0,"",1-((H129-I129)/ABS(H129)))</f>
        <v>0.81399893135980483</v>
      </c>
      <c r="K129" s="155">
        <f ca="1">+K127-K128</f>
        <v>-280</v>
      </c>
      <c r="L129" s="156">
        <f t="shared" ca="1" si="165"/>
        <v>2.0428571428571427</v>
      </c>
      <c r="M129" s="158">
        <f ca="1">+M127-M128</f>
        <v>1</v>
      </c>
    </row>
    <row r="130" spans="1:18" x14ac:dyDescent="0.35">
      <c r="A130" s="42" t="s">
        <v>109</v>
      </c>
      <c r="B130" s="89">
        <f ca="1">INDIRECT($N$1&amp; "!" &amp;$O$1&amp;N130)/1.2</f>
        <v>1040.8333333333335</v>
      </c>
      <c r="C130" s="90">
        <f ca="1">INDIRECT($N$1&amp; "!" &amp;$P$1&amp;N130)</f>
        <v>210</v>
      </c>
      <c r="D130" s="246">
        <f t="shared" ref="D130" ca="1" si="178">IF(B130=0,"",1-((B130-C130)/ABS(B130)))</f>
        <v>0.20176140912730178</v>
      </c>
      <c r="E130" s="91">
        <f ca="1">INDIRECT($Q$1&amp; "!" &amp;$P$1&amp;P130)</f>
        <v>723</v>
      </c>
      <c r="F130" s="92">
        <f t="shared" ca="1" si="163"/>
        <v>-0.70954356846473032</v>
      </c>
      <c r="G130" s="93">
        <f ca="1">INDIRECT($N$1&amp; "!" &amp;$P$1&amp;R130)</f>
        <v>1</v>
      </c>
      <c r="H130" s="89">
        <f ca="1">SUM(INDIRECT($N$1&amp;"!"&amp;$O$3&amp;N130&amp;":"&amp;$O$1&amp;N130))/1.173</f>
        <v>4259.1645353793692</v>
      </c>
      <c r="I130" s="90">
        <f t="shared" ref="I130:I131" ca="1" si="179">SUM(INDIRECT($N$1&amp;"!"&amp;$P$3&amp;N130&amp;":"&amp;$P$1&amp;N130))</f>
        <v>1505</v>
      </c>
      <c r="J130" s="246">
        <f ca="1">IF(H130=0,"",1-((H130-I130)/ABS(H130)))</f>
        <v>0.3533556845476381</v>
      </c>
      <c r="K130" s="91">
        <f ca="1">SUM(INDIRECT($Q$1&amp;"!"&amp;$P$3&amp;P130&amp;":"&amp;$P$1&amp;P130))</f>
        <v>2819</v>
      </c>
      <c r="L130" s="92">
        <f t="shared" ca="1" si="165"/>
        <v>-0.46612273855977299</v>
      </c>
      <c r="M130" s="94">
        <f t="shared" ca="1" si="166"/>
        <v>4</v>
      </c>
      <c r="N130">
        <f t="shared" ca="1" si="167"/>
        <v>292</v>
      </c>
      <c r="O130">
        <v>726</v>
      </c>
      <c r="P130">
        <f t="shared" ca="1" si="168"/>
        <v>367</v>
      </c>
      <c r="Q130">
        <v>814</v>
      </c>
      <c r="R130">
        <f ca="1">MATCH(Q130,INDIRECT($N$1&amp;"!A1:A1190"),0)</f>
        <v>364</v>
      </c>
    </row>
    <row r="131" spans="1:18" x14ac:dyDescent="0.35">
      <c r="A131" s="29" t="s">
        <v>108</v>
      </c>
      <c r="B131" s="77">
        <f ca="1">INDIRECT($N$1&amp; "!" &amp;$O$1&amp;N131)/0.95</f>
        <v>322.10526315789474</v>
      </c>
      <c r="C131" s="78">
        <f ca="1">INDIRECT($N$1&amp; "!" &amp;$P$1&amp;N131)</f>
        <v>287</v>
      </c>
      <c r="D131" s="237">
        <f t="shared" ref="D131" ca="1" si="180">IF(B131=0,"",1+((B131-C131)/ABS(B131)))</f>
        <v>1.1089869281045752</v>
      </c>
      <c r="E131" s="79">
        <f ca="1">INDIRECT($Q$1&amp; "!" &amp;$P$1&amp;P131)</f>
        <v>587</v>
      </c>
      <c r="F131" s="80">
        <f t="shared" ca="1" si="163"/>
        <v>-0.51107325383304936</v>
      </c>
      <c r="G131" s="81">
        <f ca="1">INDIRECT($N$1&amp; "!" &amp;$P$1&amp;R131)</f>
        <v>2</v>
      </c>
      <c r="H131" s="77">
        <f ca="1">SUM(INDIRECT($N$1&amp;"!"&amp;$O$3&amp;N131&amp;":"&amp;$O$1&amp;N131))/0.894</f>
        <v>984.34004474272933</v>
      </c>
      <c r="I131" s="78">
        <f t="shared" ca="1" si="179"/>
        <v>757</v>
      </c>
      <c r="J131" s="237">
        <f t="shared" ref="J131" ca="1" si="181">IF(H131=0,"",1+((H131-I131)/ABS(H131)))</f>
        <v>1.2309568181818182</v>
      </c>
      <c r="K131" s="79">
        <f ca="1">SUM(INDIRECT($Q$1&amp;"!"&amp;$P$3&amp;P131&amp;":"&amp;$P$1&amp;P131))</f>
        <v>2055</v>
      </c>
      <c r="L131" s="80">
        <f t="shared" ca="1" si="165"/>
        <v>-0.63163017031630175</v>
      </c>
      <c r="M131" s="82">
        <f t="shared" ca="1" si="166"/>
        <v>4</v>
      </c>
      <c r="N131">
        <f t="shared" ca="1" si="167"/>
        <v>298</v>
      </c>
      <c r="O131">
        <v>732</v>
      </c>
      <c r="P131">
        <f t="shared" ca="1" si="168"/>
        <v>373</v>
      </c>
      <c r="Q131">
        <v>850</v>
      </c>
      <c r="R131">
        <f ca="1">MATCH(Q131,INDIRECT($N$1&amp;"!A1:A1190"),0)</f>
        <v>400</v>
      </c>
    </row>
    <row r="132" spans="1:18" x14ac:dyDescent="0.35">
      <c r="A132" s="153" t="s">
        <v>107</v>
      </c>
      <c r="B132" s="154">
        <f ca="1">+B130-B131</f>
        <v>718.72807017543869</v>
      </c>
      <c r="C132" s="155">
        <f ca="1">+C130-C131</f>
        <v>-77</v>
      </c>
      <c r="D132" s="252">
        <f t="shared" ref="D132:D133" ca="1" si="182">IF(B132=0,"",1-((B132-C132)/ABS(B132)))</f>
        <v>-0.10713370354549334</v>
      </c>
      <c r="E132" s="155">
        <f ca="1">+E130-E131</f>
        <v>136</v>
      </c>
      <c r="F132" s="156">
        <f t="shared" ca="1" si="163"/>
        <v>-1.5661764705882353</v>
      </c>
      <c r="G132" s="157">
        <f ca="1">+G130-G131</f>
        <v>-1</v>
      </c>
      <c r="H132" s="154">
        <f t="shared" ref="H132:I132" ca="1" si="183">+H130-H131</f>
        <v>3274.8244906366399</v>
      </c>
      <c r="I132" s="155">
        <f t="shared" ca="1" si="183"/>
        <v>748</v>
      </c>
      <c r="J132" s="252">
        <f t="shared" ref="J132:J133" ca="1" si="184">IF(H132=0,"",1-((H132-I132)/ABS(H132)))</f>
        <v>0.22840918716061809</v>
      </c>
      <c r="K132" s="155">
        <f ca="1">+K130-K131</f>
        <v>764</v>
      </c>
      <c r="L132" s="156">
        <f t="shared" ca="1" si="165"/>
        <v>-2.0942408376963352E-2</v>
      </c>
      <c r="M132" s="158">
        <f ca="1">+M130-M131</f>
        <v>0</v>
      </c>
    </row>
    <row r="133" spans="1:18" x14ac:dyDescent="0.35">
      <c r="A133" s="42" t="s">
        <v>105</v>
      </c>
      <c r="B133" s="89">
        <f ca="1">INDIRECT($N$1&amp; "!" &amp;$O$1&amp;N133)/1.2</f>
        <v>66.666666666666671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272.80477408354648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79</v>
      </c>
      <c r="O133">
        <v>290</v>
      </c>
      <c r="P133">
        <f t="shared" ca="1" si="168"/>
        <v>129</v>
      </c>
      <c r="Q133">
        <v>808</v>
      </c>
      <c r="R133">
        <f ca="1">MATCH(Q133,INDIRECT($N$1&amp;"!A1:A1190"),0)</f>
        <v>358</v>
      </c>
    </row>
    <row r="134" spans="1:18" x14ac:dyDescent="0.35">
      <c r="A134" s="228" t="s">
        <v>104</v>
      </c>
      <c r="B134" s="232">
        <f ca="1">INDIRECT($N$1&amp; "!" &amp;$O$1&amp;N134)/0.95</f>
        <v>5.2631578947368425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16.778523489932887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104</v>
      </c>
      <c r="O134">
        <v>315</v>
      </c>
      <c r="P134">
        <f t="shared" ca="1" si="168"/>
        <v>159</v>
      </c>
      <c r="Q134">
        <v>844</v>
      </c>
      <c r="R134">
        <f ca="1">MATCH(Q134,INDIRECT($N$1&amp;"!A1:A1190"),0)</f>
        <v>394</v>
      </c>
    </row>
    <row r="135" spans="1:18" x14ac:dyDescent="0.35">
      <c r="A135" s="153" t="s">
        <v>106</v>
      </c>
      <c r="B135" s="154">
        <f ca="1">+B133-B134</f>
        <v>61.403508771929829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256.02625059361361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35">
      <c r="A136" s="42" t="s">
        <v>859</v>
      </c>
      <c r="B136" s="95">
        <f ca="1">INDIRECT($N$1&amp; "!" &amp;$O$1&amp;N136)/1.2</f>
        <v>29.166666666666668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119.35208866155158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574</v>
      </c>
      <c r="O136">
        <v>1464</v>
      </c>
      <c r="P136">
        <f ca="1">MATCH(O136,INDIRECT($Q$1&amp;"!A1:A1600"),0)</f>
        <v>903</v>
      </c>
      <c r="Q136">
        <v>1488</v>
      </c>
      <c r="R136">
        <f ca="1">MATCH(Q136,INDIRECT($N$1&amp;"!A1:A1190"),0)</f>
        <v>598</v>
      </c>
    </row>
    <row r="137" spans="1:18" x14ac:dyDescent="0.35">
      <c r="A137" s="228" t="s">
        <v>860</v>
      </c>
      <c r="B137" s="89">
        <f ca="1">INDIRECT($N$1&amp; "!" &amp;$O$1&amp;N137)/0.95</f>
        <v>32.631578947368425</v>
      </c>
      <c r="C137" s="96">
        <f ca="1">INDIRECT($N$1&amp; "!" &amp;$P$1&amp;N137)</f>
        <v>0</v>
      </c>
      <c r="D137" s="247">
        <f t="shared" ref="D137" ca="1" si="193">IF(B137=0,"",1+((B137-C137)/ABS(B137)))</f>
        <v>2</v>
      </c>
      <c r="E137" s="229">
        <f ca="1">INDIRECT($Q$1&amp; "!" &amp;$P$1&amp;P137)</f>
        <v>0</v>
      </c>
      <c r="F137" s="230">
        <f t="shared" ca="1" si="163"/>
        <v>0</v>
      </c>
      <c r="G137" s="231">
        <f ca="1">INDIRECT($N$1&amp; "!" &amp;$P$1&amp;R137)</f>
        <v>0</v>
      </c>
      <c r="H137" s="232">
        <f ca="1">SUM(INDIRECT($N$1&amp;"!"&amp;$O$3&amp;N137&amp;":"&amp;$O$1&amp;N137))/0.894</f>
        <v>72.706935123042499</v>
      </c>
      <c r="I137" s="233">
        <f t="shared" ca="1" si="191"/>
        <v>0</v>
      </c>
      <c r="J137" s="247">
        <f t="shared" ref="J137" ca="1" si="194">IF(H137=0,"",1+((H137-I137)/ABS(H137)))</f>
        <v>2</v>
      </c>
      <c r="K137" s="229">
        <f ca="1">SUM(INDIRECT($Q$1&amp;"!"&amp;$P$3&amp;P137&amp;":"&amp;$P$1&amp;P137))</f>
        <v>7323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580</v>
      </c>
      <c r="O137">
        <v>1470</v>
      </c>
      <c r="P137">
        <f ca="1">MATCH(O137,INDIRECT($Q$1&amp;"!A1:A1600"),0)</f>
        <v>909</v>
      </c>
      <c r="Q137">
        <v>1494</v>
      </c>
      <c r="R137">
        <f ca="1">MATCH(Q137,INDIRECT($N$1&amp;"!A1:A1190"),0)</f>
        <v>604</v>
      </c>
    </row>
    <row r="138" spans="1:18" x14ac:dyDescent="0.35">
      <c r="A138" s="153" t="s">
        <v>861</v>
      </c>
      <c r="B138" s="154">
        <f ca="1">+B136-B137</f>
        <v>-3.4649122807017569</v>
      </c>
      <c r="C138" s="155">
        <f ca="1">+C136-C137</f>
        <v>0</v>
      </c>
      <c r="D138" s="252">
        <f t="shared" ref="D138" ca="1" si="195">IF(B138=0,"",1-((B138-C138)/ABS(B138)))</f>
        <v>2</v>
      </c>
      <c r="E138" s="155">
        <f ca="1">+E136-E137</f>
        <v>0</v>
      </c>
      <c r="F138" s="156">
        <f t="shared" ca="1" si="163"/>
        <v>0</v>
      </c>
      <c r="G138" s="157">
        <f ca="1">+G136-G137</f>
        <v>0</v>
      </c>
      <c r="H138" s="154">
        <f t="shared" ref="H138:I138" ca="1" si="196">+H136-H137</f>
        <v>46.645153538509078</v>
      </c>
      <c r="I138" s="155">
        <f t="shared" ca="1" si="196"/>
        <v>0</v>
      </c>
      <c r="J138" s="252">
        <f t="shared" ref="J138" ca="1" si="197">IF(H138=0,"",1-((H138-I138)/ABS(H138)))</f>
        <v>0</v>
      </c>
      <c r="K138" s="155">
        <f ca="1">+K136-K137</f>
        <v>-7323</v>
      </c>
      <c r="L138" s="156">
        <f t="shared" ca="1" si="165"/>
        <v>1</v>
      </c>
      <c r="M138" s="158">
        <f ca="1">+M136-M137</f>
        <v>0</v>
      </c>
    </row>
    <row r="139" spans="1:18" x14ac:dyDescent="0.35">
      <c r="A139" s="228" t="s">
        <v>90</v>
      </c>
      <c r="B139" s="89">
        <f t="shared" ref="B139:C141" ca="1" si="198">+B118+B121+B124+B127+B130+B133+B136</f>
        <v>1835.8333333333337</v>
      </c>
      <c r="C139" s="96">
        <f t="shared" ca="1" si="198"/>
        <v>212</v>
      </c>
      <c r="D139" s="247">
        <f t="shared" ca="1" si="188"/>
        <v>0.11547889241942799</v>
      </c>
      <c r="E139" s="229">
        <f ca="1">+E118+E121+E124+E127+E130+E133</f>
        <v>1041</v>
      </c>
      <c r="F139" s="230">
        <f t="shared" ca="1" si="163"/>
        <v>-0.7963496637848223</v>
      </c>
      <c r="G139" s="231">
        <f ca="1">INDIRECT($N$1&amp; "!" &amp;$P$1&amp;R139)</f>
        <v>1</v>
      </c>
      <c r="H139" s="44">
        <f ca="1">+H118+H121+H124+H127+H130+H133+H136</f>
        <v>7512.3614663256603</v>
      </c>
      <c r="I139" s="45">
        <f ca="1">+I118+I121+I124+I127+I130+I133+I136</f>
        <v>2058</v>
      </c>
      <c r="J139" s="247">
        <f t="shared" ca="1" si="190"/>
        <v>0.27394847934634592</v>
      </c>
      <c r="K139" s="229">
        <f ca="1">K118+K121+K124+K127+K130+K133</f>
        <v>3202</v>
      </c>
      <c r="L139" s="230">
        <f t="shared" ca="1" si="165"/>
        <v>-0.35727670206121176</v>
      </c>
      <c r="M139" s="234">
        <f t="shared" ca="1" si="166"/>
        <v>4</v>
      </c>
      <c r="Q139">
        <v>892</v>
      </c>
      <c r="R139">
        <f ca="1">MATCH(Q139,INDIRECT($N$1&amp;"!A1:A1190"),0)</f>
        <v>442</v>
      </c>
    </row>
    <row r="140" spans="1:18" ht="15" thickBot="1" x14ac:dyDescent="0.4">
      <c r="A140" s="29" t="s">
        <v>91</v>
      </c>
      <c r="B140" s="89">
        <f t="shared" ca="1" si="198"/>
        <v>753.68421052631595</v>
      </c>
      <c r="C140" s="89">
        <f t="shared" ca="1" si="198"/>
        <v>703</v>
      </c>
      <c r="D140" s="237">
        <f t="shared" ref="D140" ca="1" si="199">IF(B140=0,"",1+((B140-C140)/ABS(B140)))</f>
        <v>1.0672486033519555</v>
      </c>
      <c r="E140" s="79">
        <f ca="1">+E119+E122+E125+E128+E131+E134</f>
        <v>2060</v>
      </c>
      <c r="F140" s="80">
        <f t="shared" ca="1" si="163"/>
        <v>-0.65873786407766988</v>
      </c>
      <c r="G140" s="81">
        <f ca="1">INDIRECT($N$1&amp; "!" &amp;$P$1&amp;R140)</f>
        <v>6</v>
      </c>
      <c r="H140" s="31">
        <f t="shared" ref="H140:I140" ca="1" si="200">+H119+H122+H125+H128+H131+H134+H137</f>
        <v>2304.2505592841167</v>
      </c>
      <c r="I140" s="32">
        <f t="shared" ca="1" si="200"/>
        <v>1704</v>
      </c>
      <c r="J140" s="237">
        <f t="shared" ref="J140" ca="1" si="201">IF(H140=0,"",1+((H140-I140)/ABS(H140)))</f>
        <v>1.2604970873786407</v>
      </c>
      <c r="K140" s="79">
        <f ca="1">K119+K122+K125+K128+K131+K134</f>
        <v>8827</v>
      </c>
      <c r="L140" s="80">
        <f t="shared" ca="1" si="165"/>
        <v>-0.80695593066727089</v>
      </c>
      <c r="M140" s="82">
        <f t="shared" ca="1" si="166"/>
        <v>10</v>
      </c>
      <c r="Q140">
        <v>898</v>
      </c>
      <c r="R140">
        <f ca="1">MATCH(Q140,INDIRECT($N$1&amp;"!A1:A1190"),0)</f>
        <v>448</v>
      </c>
    </row>
    <row r="141" spans="1:18" ht="15" thickBot="1" x14ac:dyDescent="0.4">
      <c r="A141" s="159" t="s">
        <v>92</v>
      </c>
      <c r="B141" s="160">
        <f t="shared" ca="1" si="198"/>
        <v>1082.1491228070176</v>
      </c>
      <c r="C141" s="161">
        <f t="shared" ca="1" si="198"/>
        <v>-491</v>
      </c>
      <c r="D141" s="253">
        <f t="shared" ref="D141" ca="1" si="202">IF(B141=0,"",1-((B141-C141)/ABS(B141)))</f>
        <v>-0.45372674583552874</v>
      </c>
      <c r="E141" s="161">
        <f ca="1">+E120+E123+E126+E129+E132+E135</f>
        <v>-1019</v>
      </c>
      <c r="F141" s="162">
        <f t="shared" ca="1" si="163"/>
        <v>0.5181550539744848</v>
      </c>
      <c r="G141" s="163">
        <f ca="1">+G139-G140</f>
        <v>-5</v>
      </c>
      <c r="H141" s="160">
        <f t="shared" ref="H141:I141" ca="1" si="203">+H139-H140</f>
        <v>5208.1109070415441</v>
      </c>
      <c r="I141" s="161">
        <f t="shared" ca="1" si="203"/>
        <v>354</v>
      </c>
      <c r="J141" s="253">
        <f t="shared" ref="J141" ca="1" si="204">IF(H141=0,"",1-((H141-I141)/ABS(H141)))</f>
        <v>6.7970902755043028E-2</v>
      </c>
      <c r="K141" s="161">
        <f ca="1">+K139-K140</f>
        <v>-5625</v>
      </c>
      <c r="L141" s="162">
        <f t="shared" ca="1" si="165"/>
        <v>1.0629333333333333</v>
      </c>
      <c r="M141" s="164">
        <f ca="1">+M139-M140</f>
        <v>-6</v>
      </c>
    </row>
    <row r="142" spans="1:18" ht="15" thickTop="1" x14ac:dyDescent="0.35">
      <c r="D142" s="73"/>
      <c r="E142" s="5"/>
      <c r="K142" s="5"/>
    </row>
    <row r="143" spans="1:18" ht="19" thickBot="1" x14ac:dyDescent="0.5">
      <c r="A143" s="55" t="s">
        <v>98</v>
      </c>
      <c r="C143" s="6">
        <v>5</v>
      </c>
      <c r="E143" s="5"/>
      <c r="K143" s="5"/>
    </row>
    <row r="144" spans="1:18" ht="15" thickTop="1" x14ac:dyDescent="0.3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4.5" thickBot="1" x14ac:dyDescent="0.4">
      <c r="A145" s="277"/>
      <c r="B145" s="173" t="str">
        <f>"Ppto "&amp;$R$1</f>
        <v>Ppto 2026</v>
      </c>
      <c r="C145" s="174" t="str">
        <f>"Real "&amp;$R$1</f>
        <v>Real 2026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2026</v>
      </c>
      <c r="I145" s="174" t="str">
        <f>"Real "&amp; $R$1</f>
        <v>Real 2026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" thickTop="1" x14ac:dyDescent="0.35">
      <c r="A146" s="22" t="s">
        <v>119</v>
      </c>
      <c r="B146" s="71">
        <f ca="1">INDIRECT($N$1&amp; "!" &amp;$O$1&amp;N146)/1.2</f>
        <v>300.83333333333337</v>
      </c>
      <c r="C146" s="72">
        <f ca="1">INDIRECT($N$1&amp; "!" &amp;$P$1&amp;N146)</f>
        <v>66</v>
      </c>
      <c r="D146" s="244">
        <f ca="1">IF(B146=0,"",1-((B146-C146)/ABS(B146)))</f>
        <v>0.21939058171745152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1</v>
      </c>
      <c r="H146" s="71">
        <f ca="1">SUM(INDIRECT($N$1&amp;"!"&amp;$O$3&amp;N146&amp;":"&amp;$O$1&amp;N146))/1.173</f>
        <v>1231.0315430520034</v>
      </c>
      <c r="I146" s="72">
        <f t="shared" ref="I146:I147" ca="1" si="206">SUM(INDIRECT($N$1&amp;"!"&amp;$P$3&amp;N146&amp;":"&amp;$P$1&amp;N146))</f>
        <v>66</v>
      </c>
      <c r="J146" s="244">
        <f ca="1">IF(H146=0,"",1-((H146-I146)/ABS(H146)))</f>
        <v>5.3613573407202186E-2</v>
      </c>
      <c r="K146" s="73">
        <f ca="1">SUM(INDIRECT($Q$1&amp;"!"&amp;$P$3&amp;P146&amp;":"&amp;$P$1&amp;P146))</f>
        <v>1647</v>
      </c>
      <c r="L146" s="74">
        <f t="shared" ref="L146:L169" ca="1" si="207">IF(ISERROR(((I146-K146)/ABS(K146))-1),0,((I146-K146)/ABS(K146)))</f>
        <v>-0.95992714025500914</v>
      </c>
      <c r="M146" s="76">
        <f ca="1">SUM(INDIRECT($N$1&amp;"!"&amp;$P$3&amp;R146&amp;":"&amp;$P$1&amp;R146))</f>
        <v>1</v>
      </c>
      <c r="N146">
        <f ca="1">MATCH(O146,INDIRECT($N$1&amp;"!A1:A800"),0)</f>
        <v>59</v>
      </c>
      <c r="O146">
        <v>270</v>
      </c>
      <c r="P146">
        <f ca="1">MATCH(O146,INDIRECT($Q$1&amp;"!A1:A800"),0)</f>
        <v>109</v>
      </c>
      <c r="Q146">
        <v>782</v>
      </c>
      <c r="R146">
        <f ca="1">MATCH(Q146,INDIRECT($N$1&amp;"!A1:A1190"),0)</f>
        <v>332</v>
      </c>
    </row>
    <row r="147" spans="1:18" x14ac:dyDescent="0.35">
      <c r="A147" s="29" t="s">
        <v>120</v>
      </c>
      <c r="B147" s="77">
        <f ca="1">INDIRECT($N$1&amp; "!" &amp;$O$1&amp;N147)/0.95</f>
        <v>164.21052631578948</v>
      </c>
      <c r="C147" s="78">
        <f ca="1">INDIRECT($N$1&amp; "!" &amp;$P$1&amp;N147)</f>
        <v>0</v>
      </c>
      <c r="D147" s="237">
        <f ca="1">IF(B147=0,"",1+((B147-C147)/ABS(B147)))</f>
        <v>2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0</v>
      </c>
      <c r="H147" s="77">
        <f ca="1">SUM(INDIRECT($N$1&amp;"!"&amp;$O$3&amp;N147&amp;":"&amp;$O$1&amp;N147))/0.894</f>
        <v>521.2527964205816</v>
      </c>
      <c r="I147" s="78">
        <f t="shared" ca="1" si="206"/>
        <v>0</v>
      </c>
      <c r="J147" s="237">
        <f ca="1">IF(H147=0,"",1+((H147-I147)/ABS(H147)))</f>
        <v>2</v>
      </c>
      <c r="K147" s="79">
        <f ca="1">SUM(INDIRECT($Q$1&amp;"!"&amp;$P$3&amp;P147&amp;":"&amp;$P$1&amp;P147))</f>
        <v>0</v>
      </c>
      <c r="L147" s="80">
        <f t="shared" ca="1" si="207"/>
        <v>0</v>
      </c>
      <c r="M147" s="82">
        <f t="shared" ref="M147:M168" ca="1" si="208">SUM(INDIRECT($N$1&amp;"!"&amp;$P$3&amp;R147&amp;":"&amp;$P$1&amp;R147))</f>
        <v>0</v>
      </c>
      <c r="N147">
        <f t="shared" ref="N147:N162" ca="1" si="209">MATCH(O147,INDIRECT($N$1&amp;"!A1:A800"),0)</f>
        <v>83</v>
      </c>
      <c r="O147">
        <v>294</v>
      </c>
      <c r="P147">
        <f t="shared" ref="P147:P162" ca="1" si="210">MATCH(O147,INDIRECT($Q$1&amp;"!A1:A800"),0)</f>
        <v>135</v>
      </c>
      <c r="Q147">
        <f>+Q146+36</f>
        <v>818</v>
      </c>
      <c r="R147">
        <f ca="1">MATCH(Q147,INDIRECT($N$1&amp;"!A1:A1190"),0)</f>
        <v>368</v>
      </c>
    </row>
    <row r="148" spans="1:18" x14ac:dyDescent="0.35">
      <c r="A148" s="181" t="s">
        <v>100</v>
      </c>
      <c r="B148" s="182">
        <f ca="1">+B146-B147</f>
        <v>136.62280701754389</v>
      </c>
      <c r="C148" s="183">
        <f ca="1">+C146-C147</f>
        <v>66</v>
      </c>
      <c r="D148" s="254">
        <f ca="1">IF(B148=0,"",1-((B148-C148)/ABS(B148)))</f>
        <v>0.4830818619582663</v>
      </c>
      <c r="E148" s="183">
        <f ca="1">+E146-E147</f>
        <v>0</v>
      </c>
      <c r="F148" s="184">
        <f t="shared" ca="1" si="205"/>
        <v>0</v>
      </c>
      <c r="G148" s="185">
        <f ca="1">+G146-G147</f>
        <v>1</v>
      </c>
      <c r="H148" s="182">
        <f t="shared" ref="H148:I148" ca="1" si="211">+H146-H147</f>
        <v>709.77874663142177</v>
      </c>
      <c r="I148" s="183">
        <f t="shared" ca="1" si="211"/>
        <v>66</v>
      </c>
      <c r="J148" s="254">
        <f ca="1">IF(H148=0,"",1-((H148-I148)/ABS(H148)))</f>
        <v>9.2986723416604189E-2</v>
      </c>
      <c r="K148" s="183">
        <f ca="1">+K146-K147</f>
        <v>1647</v>
      </c>
      <c r="L148" s="184">
        <f t="shared" ca="1" si="207"/>
        <v>-0.95992714025500914</v>
      </c>
      <c r="M148" s="186">
        <f ca="1">+M146-M147</f>
        <v>1</v>
      </c>
    </row>
    <row r="149" spans="1:18" x14ac:dyDescent="0.35">
      <c r="A149" s="187" t="s">
        <v>122</v>
      </c>
      <c r="B149" s="89">
        <f ca="1">INDIRECT($N$1&amp; "!" &amp;$O$1&amp;N149)/1.2</f>
        <v>120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1</v>
      </c>
      <c r="H149" s="89">
        <f ca="1">SUM(INDIRECT($N$1&amp;"!"&amp;$O$3&amp;N149&amp;":"&amp;$O$1&amp;N149))/1.173</f>
        <v>491.04859335038361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124</v>
      </c>
      <c r="L149" s="92">
        <f t="shared" ca="1" si="207"/>
        <v>-1</v>
      </c>
      <c r="M149" s="94">
        <f t="shared" ca="1" si="208"/>
        <v>1</v>
      </c>
      <c r="N149">
        <f t="shared" ca="1" si="209"/>
        <v>263</v>
      </c>
      <c r="O149">
        <v>533</v>
      </c>
      <c r="P149">
        <f t="shared" ca="1" si="210"/>
        <v>322</v>
      </c>
      <c r="Q149">
        <f>+Q146+6</f>
        <v>788</v>
      </c>
      <c r="R149">
        <f ca="1">MATCH(Q149,INDIRECT($N$1&amp;"!A1:A1190"),0)</f>
        <v>338</v>
      </c>
    </row>
    <row r="150" spans="1:18" x14ac:dyDescent="0.35">
      <c r="A150" s="180" t="s">
        <v>123</v>
      </c>
      <c r="B150" s="77">
        <f ca="1">INDIRECT($N$1&amp; "!" &amp;$O$1&amp;N150)/0.95</f>
        <v>35.789473684210527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0</v>
      </c>
      <c r="H150" s="77">
        <f ca="1">SUM(INDIRECT($N$1&amp;"!"&amp;$O$3&amp;N150&amp;":"&amp;$O$1&amp;N150))/0.894</f>
        <v>109.61968680089485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0</v>
      </c>
      <c r="N150">
        <f t="shared" ca="1" si="209"/>
        <v>269</v>
      </c>
      <c r="O150">
        <v>539</v>
      </c>
      <c r="P150">
        <f t="shared" ca="1" si="210"/>
        <v>328</v>
      </c>
      <c r="Q150">
        <f>+Q149+36</f>
        <v>824</v>
      </c>
      <c r="R150">
        <f ca="1">MATCH(Q150,INDIRECT($N$1&amp;"!A1:A1190"),0)</f>
        <v>374</v>
      </c>
    </row>
    <row r="151" spans="1:18" x14ac:dyDescent="0.35">
      <c r="A151" s="181" t="s">
        <v>124</v>
      </c>
      <c r="B151" s="182">
        <f ca="1">+B149-B150</f>
        <v>84.21052631578948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0</v>
      </c>
      <c r="F151" s="184">
        <f t="shared" ca="1" si="205"/>
        <v>0</v>
      </c>
      <c r="G151" s="185">
        <f ca="1">+G149-G150</f>
        <v>1</v>
      </c>
      <c r="H151" s="182">
        <f t="shared" ref="H151:I151" ca="1" si="214">+H149-H150</f>
        <v>381.42890654948877</v>
      </c>
      <c r="I151" s="183">
        <f t="shared" ca="1" si="214"/>
        <v>0</v>
      </c>
      <c r="J151" s="254">
        <f ca="1">IF(H151=0,"",1-((H151-I151)/ABS(H151)))</f>
        <v>0</v>
      </c>
      <c r="K151" s="183">
        <f ca="1">+K149-K150</f>
        <v>124</v>
      </c>
      <c r="L151" s="184">
        <f t="shared" ca="1" si="207"/>
        <v>-1</v>
      </c>
      <c r="M151" s="186">
        <f ca="1">+M149-M150</f>
        <v>1</v>
      </c>
    </row>
    <row r="152" spans="1:18" x14ac:dyDescent="0.35">
      <c r="A152" s="187" t="s">
        <v>101</v>
      </c>
      <c r="B152" s="89">
        <f ca="1">INDIRECT($N$1&amp; "!" &amp;$O$1&amp;N152)/1.2</f>
        <v>29.166666666666668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119.35208866155158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65</v>
      </c>
      <c r="O152">
        <v>276</v>
      </c>
      <c r="P152">
        <f t="shared" ca="1" si="210"/>
        <v>115</v>
      </c>
      <c r="Q152">
        <f>+Q149+6</f>
        <v>794</v>
      </c>
      <c r="R152">
        <f ca="1">MATCH(Q152,INDIRECT($N$1&amp;"!A1:A1190"),0)</f>
        <v>344</v>
      </c>
    </row>
    <row r="153" spans="1:18" x14ac:dyDescent="0.35">
      <c r="A153" s="180" t="s">
        <v>102</v>
      </c>
      <c r="B153" s="77">
        <f ca="1">INDIRECT($N$1&amp; "!" &amp;$O$1&amp;N153)/0.95</f>
        <v>26.315789473684212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0</v>
      </c>
      <c r="H153" s="77">
        <f ca="1">SUM(INDIRECT($N$1&amp;"!"&amp;$O$3&amp;N153&amp;":"&amp;$O$1&amp;N153))/0.894</f>
        <v>81.655480984340045</v>
      </c>
      <c r="I153" s="78">
        <f t="shared" ca="1" si="215"/>
        <v>395</v>
      </c>
      <c r="J153" s="237">
        <f ca="1">IF(H153=0,"",1+((H153-I153)/ABS(H153)))</f>
        <v>-2.8373972602739728</v>
      </c>
      <c r="K153" s="79">
        <f ca="1">SUM(INDIRECT($Q$1&amp;"!"&amp;$P$3&amp;P153&amp;":"&amp;$P$1&amp;P153))</f>
        <v>141</v>
      </c>
      <c r="L153" s="80">
        <f t="shared" ca="1" si="207"/>
        <v>1.801418439716312</v>
      </c>
      <c r="M153" s="82">
        <f t="shared" ca="1" si="208"/>
        <v>2</v>
      </c>
      <c r="N153">
        <f t="shared" ca="1" si="209"/>
        <v>90</v>
      </c>
      <c r="O153">
        <v>301</v>
      </c>
      <c r="P153">
        <f t="shared" ca="1" si="210"/>
        <v>145</v>
      </c>
      <c r="Q153">
        <f>+Q152+36</f>
        <v>830</v>
      </c>
      <c r="R153">
        <f ca="1">MATCH(Q153,INDIRECT($N$1&amp;"!A1:A1190"),0)</f>
        <v>380</v>
      </c>
    </row>
    <row r="154" spans="1:18" x14ac:dyDescent="0.35">
      <c r="A154" s="181" t="s">
        <v>103</v>
      </c>
      <c r="B154" s="182">
        <f ca="1">+B152-B153</f>
        <v>2.8508771929824555</v>
      </c>
      <c r="C154" s="183">
        <f ca="1">+C152-C153</f>
        <v>0</v>
      </c>
      <c r="D154" s="254">
        <f ca="1">IF(B154=0,"",1-((B154-C154)/ABS(B154)))</f>
        <v>0</v>
      </c>
      <c r="E154" s="183">
        <f ca="1">+E152-E153</f>
        <v>0</v>
      </c>
      <c r="F154" s="184">
        <f t="shared" ca="1" si="205"/>
        <v>0</v>
      </c>
      <c r="G154" s="185">
        <f ca="1">+G152-G153</f>
        <v>0</v>
      </c>
      <c r="H154" s="182">
        <f t="shared" ref="H154:I154" ca="1" si="216">+H152-H153</f>
        <v>37.696607677211531</v>
      </c>
      <c r="I154" s="183">
        <f t="shared" ca="1" si="216"/>
        <v>-395</v>
      </c>
      <c r="J154" s="254">
        <f ca="1">IF(H154=0,"",1-((H154-I154)/ABS(H154)))</f>
        <v>-10.478396448356987</v>
      </c>
      <c r="K154" s="183">
        <f ca="1">+K152-K153</f>
        <v>-141</v>
      </c>
      <c r="L154" s="184">
        <f t="shared" ca="1" si="207"/>
        <v>-1.801418439716312</v>
      </c>
      <c r="M154" s="186">
        <f ca="1">+M152-M153</f>
        <v>-2</v>
      </c>
    </row>
    <row r="155" spans="1:18" x14ac:dyDescent="0.35">
      <c r="A155" s="187" t="s">
        <v>111</v>
      </c>
      <c r="B155" s="89">
        <f ca="1">INDIRECT($N$1&amp; "!" &amp;$O$1&amp;N155)/1.2</f>
        <v>121.66666666666667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497.86871270247229</v>
      </c>
      <c r="I155" s="90">
        <f t="shared" ref="I155:I156" ca="1" si="217">SUM(INDIRECT($N$1&amp;"!"&amp;$P$3&amp;N155&amp;":"&amp;$P$1&amp;N155))</f>
        <v>264</v>
      </c>
      <c r="J155" s="246">
        <f ca="1">IF(H155=0,"",1-((H155-I155)/ABS(H155)))</f>
        <v>0.53026027397260278</v>
      </c>
      <c r="K155" s="91">
        <f ca="1">SUM(INDIRECT($Q$1&amp;"!"&amp;$P$3&amp;P155&amp;":"&amp;$P$1&amp;P155))</f>
        <v>169</v>
      </c>
      <c r="L155" s="92">
        <f t="shared" ca="1" si="207"/>
        <v>0.56213017751479288</v>
      </c>
      <c r="M155" s="94">
        <f t="shared" ca="1" si="208"/>
        <v>1</v>
      </c>
      <c r="N155">
        <f t="shared" ca="1" si="209"/>
        <v>71</v>
      </c>
      <c r="O155">
        <v>282</v>
      </c>
      <c r="P155">
        <f t="shared" ca="1" si="210"/>
        <v>121</v>
      </c>
      <c r="Q155">
        <f>+Q152+6</f>
        <v>800</v>
      </c>
      <c r="R155">
        <f ca="1">MATCH(Q155,INDIRECT($N$1&amp;"!A1:A1190"),0)</f>
        <v>350</v>
      </c>
    </row>
    <row r="156" spans="1:18" x14ac:dyDescent="0.35">
      <c r="A156" s="180" t="s">
        <v>112</v>
      </c>
      <c r="B156" s="77">
        <f ca="1">INDIRECT($N$1&amp; "!" &amp;$O$1&amp;N156)/0.95</f>
        <v>60</v>
      </c>
      <c r="C156" s="78">
        <f ca="1">INDIRECT($N$1&amp; "!" &amp;$P$1&amp;N156)</f>
        <v>218</v>
      </c>
      <c r="D156" s="237">
        <f ca="1">IF(B156=0,"",1+((B156-C156)/ABS(B156)))</f>
        <v>-1.6333333333333333</v>
      </c>
      <c r="E156" s="79">
        <f ca="1">INDIRECT($Q$1&amp; "!" &amp;$P$1&amp;P156)</f>
        <v>0</v>
      </c>
      <c r="F156" s="80">
        <f t="shared" ca="1" si="205"/>
        <v>0</v>
      </c>
      <c r="G156" s="81">
        <f ca="1">INDIRECT($N$1&amp; "!" &amp;$P$1&amp;R156)</f>
        <v>2</v>
      </c>
      <c r="H156" s="77">
        <f ca="1">SUM(INDIRECT($N$1&amp;"!"&amp;$O$3&amp;N156&amp;":"&amp;$O$1&amp;N156))/0.894</f>
        <v>184.56375838926175</v>
      </c>
      <c r="I156" s="78">
        <f t="shared" ca="1" si="217"/>
        <v>218</v>
      </c>
      <c r="J156" s="237">
        <f ca="1">IF(H156=0,"",1+((H156-I156)/ABS(H156)))</f>
        <v>0.8188363636363637</v>
      </c>
      <c r="K156" s="79">
        <f ca="1">SUM(INDIRECT($Q$1&amp;"!"&amp;$P$3&amp;P156&amp;":"&amp;$P$1&amp;P156))</f>
        <v>0</v>
      </c>
      <c r="L156" s="80">
        <f t="shared" ca="1" si="207"/>
        <v>0</v>
      </c>
      <c r="M156" s="82">
        <f t="shared" ca="1" si="208"/>
        <v>2</v>
      </c>
      <c r="N156">
        <f t="shared" ca="1" si="209"/>
        <v>96</v>
      </c>
      <c r="O156">
        <v>307</v>
      </c>
      <c r="P156">
        <f t="shared" ca="1" si="210"/>
        <v>151</v>
      </c>
      <c r="Q156">
        <f>+Q155+36</f>
        <v>836</v>
      </c>
      <c r="R156">
        <f ca="1">MATCH(Q156,INDIRECT($N$1&amp;"!A1:A1190"),0)</f>
        <v>386</v>
      </c>
    </row>
    <row r="157" spans="1:18" x14ac:dyDescent="0.35">
      <c r="A157" s="181" t="s">
        <v>110</v>
      </c>
      <c r="B157" s="182">
        <f ca="1">+B155-B156</f>
        <v>61.666666666666671</v>
      </c>
      <c r="C157" s="183">
        <f ca="1">+C155-C156</f>
        <v>-218</v>
      </c>
      <c r="D157" s="254">
        <f ca="1">IF(B157=0,"",1-((B157-C157)/ABS(B157)))</f>
        <v>-3.5351351351351354</v>
      </c>
      <c r="E157" s="183">
        <f ca="1">+E155-E156</f>
        <v>0</v>
      </c>
      <c r="F157" s="184">
        <f t="shared" ca="1" si="205"/>
        <v>0</v>
      </c>
      <c r="G157" s="185">
        <f ca="1">+G155-G156</f>
        <v>-2</v>
      </c>
      <c r="H157" s="182">
        <f t="shared" ref="H157:I157" ca="1" si="218">+H155-H156</f>
        <v>313.30495431321054</v>
      </c>
      <c r="I157" s="183">
        <f t="shared" ca="1" si="218"/>
        <v>46</v>
      </c>
      <c r="J157" s="254">
        <f ca="1">IF(H157=0,"",1-((H157-I157)/ABS(H157)))</f>
        <v>0.14682180848635373</v>
      </c>
      <c r="K157" s="183">
        <f ca="1">+K155-K156</f>
        <v>169</v>
      </c>
      <c r="L157" s="184">
        <f t="shared" ca="1" si="207"/>
        <v>-0.72781065088757402</v>
      </c>
      <c r="M157" s="186">
        <f ca="1">+M155-M156</f>
        <v>-1</v>
      </c>
    </row>
    <row r="158" spans="1:18" x14ac:dyDescent="0.35">
      <c r="A158" s="187" t="s">
        <v>109</v>
      </c>
      <c r="B158" s="89">
        <f ca="1">INDIRECT($N$1&amp; "!" &amp;$O$1&amp;N158)/1.2</f>
        <v>851.66666666666674</v>
      </c>
      <c r="C158" s="90">
        <f ca="1">INDIRECT($N$1&amp; "!" &amp;$P$1&amp;N158)</f>
        <v>520</v>
      </c>
      <c r="D158" s="246">
        <f t="shared" ref="D158" ca="1" si="219">IF(B158=0,"",1-((B158-C158)/ABS(B158)))</f>
        <v>0.61056751467710368</v>
      </c>
      <c r="E158" s="91">
        <f ca="1">INDIRECT($Q$1&amp; "!" &amp;$P$1&amp;P158)</f>
        <v>456</v>
      </c>
      <c r="F158" s="92">
        <f t="shared" ca="1" si="205"/>
        <v>0.14035087719298245</v>
      </c>
      <c r="G158" s="93">
        <f ca="1">INDIRECT($N$1&amp; "!" &amp;$P$1&amp;R158)</f>
        <v>3</v>
      </c>
      <c r="H158" s="89">
        <f ca="1">SUM(INDIRECT($N$1&amp;"!"&amp;$O$3&amp;N158&amp;":"&amp;$O$1&amp;N158))/1.173</f>
        <v>3485.0809889173061</v>
      </c>
      <c r="I158" s="90">
        <f t="shared" ref="I158:I159" ca="1" si="220">SUM(INDIRECT($N$1&amp;"!"&amp;$P$3&amp;N158&amp;":"&amp;$P$1&amp;N158))</f>
        <v>730</v>
      </c>
      <c r="J158" s="246">
        <f ca="1">IF(H158=0,"",1-((H158-I158)/ABS(H158)))</f>
        <v>0.20946428571428566</v>
      </c>
      <c r="K158" s="91">
        <f ca="1">SUM(INDIRECT($Q$1&amp;"!"&amp;$P$3&amp;P158&amp;":"&amp;$P$1&amp;P158))</f>
        <v>1442</v>
      </c>
      <c r="L158" s="92">
        <f t="shared" ca="1" si="207"/>
        <v>-0.49375866851595007</v>
      </c>
      <c r="M158" s="94">
        <f t="shared" ca="1" si="208"/>
        <v>4</v>
      </c>
      <c r="N158">
        <f t="shared" ca="1" si="209"/>
        <v>290</v>
      </c>
      <c r="O158">
        <v>724</v>
      </c>
      <c r="P158">
        <f t="shared" ca="1" si="210"/>
        <v>365</v>
      </c>
      <c r="Q158">
        <v>812</v>
      </c>
      <c r="R158">
        <f ca="1">MATCH(Q158,INDIRECT($N$1&amp;"!A1:A1190"),0)</f>
        <v>362</v>
      </c>
    </row>
    <row r="159" spans="1:18" x14ac:dyDescent="0.35">
      <c r="A159" s="180" t="s">
        <v>108</v>
      </c>
      <c r="B159" s="77">
        <f ca="1">INDIRECT($N$1&amp; "!" &amp;$O$1&amp;N159)/0.95</f>
        <v>234.73684210526318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303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715.88366890380314</v>
      </c>
      <c r="I159" s="78">
        <f t="shared" ca="1" si="220"/>
        <v>271</v>
      </c>
      <c r="J159" s="237">
        <f t="shared" ref="J159" ca="1" si="222">IF(H159=0,"",1+((H159-I159)/ABS(H159)))</f>
        <v>1.621446875</v>
      </c>
      <c r="K159" s="79">
        <f ca="1">SUM(INDIRECT($Q$1&amp;"!"&amp;$P$3&amp;P159&amp;":"&amp;$P$1&amp;P159))</f>
        <v>398</v>
      </c>
      <c r="L159" s="80">
        <f t="shared" ca="1" si="207"/>
        <v>-0.31909547738693467</v>
      </c>
      <c r="M159" s="82">
        <f t="shared" ca="1" si="208"/>
        <v>1</v>
      </c>
      <c r="N159">
        <f t="shared" ca="1" si="209"/>
        <v>296</v>
      </c>
      <c r="O159">
        <v>730</v>
      </c>
      <c r="P159">
        <f t="shared" ca="1" si="210"/>
        <v>371</v>
      </c>
      <c r="Q159">
        <f>+Q158+36</f>
        <v>848</v>
      </c>
      <c r="R159">
        <f ca="1">MATCH(Q159,INDIRECT($N$1&amp;"!A1:A1190"),0)</f>
        <v>398</v>
      </c>
    </row>
    <row r="160" spans="1:18" x14ac:dyDescent="0.35">
      <c r="A160" s="181" t="s">
        <v>107</v>
      </c>
      <c r="B160" s="182">
        <f ca="1">+B158-B159</f>
        <v>616.92982456140362</v>
      </c>
      <c r="C160" s="183">
        <f ca="1">+C158-C159</f>
        <v>520</v>
      </c>
      <c r="D160" s="254">
        <f t="shared" ref="D160:D161" ca="1" si="223">IF(B160=0,"",1-((B160-C160)/ABS(B160)))</f>
        <v>0.84288354898336393</v>
      </c>
      <c r="E160" s="183">
        <f ca="1">+E158-E159</f>
        <v>153</v>
      </c>
      <c r="F160" s="184">
        <f t="shared" ca="1" si="205"/>
        <v>2.3986928104575163</v>
      </c>
      <c r="G160" s="185">
        <f ca="1">+G158-G159</f>
        <v>3</v>
      </c>
      <c r="H160" s="182">
        <f t="shared" ref="H160:I160" ca="1" si="224">+H158-H159</f>
        <v>2769.197320013503</v>
      </c>
      <c r="I160" s="183">
        <f t="shared" ca="1" si="224"/>
        <v>459</v>
      </c>
      <c r="J160" s="254">
        <f t="shared" ref="J160:J161" ca="1" si="225">IF(H160=0,"",1-((H160-I160)/ABS(H160)))</f>
        <v>0.16575200209920826</v>
      </c>
      <c r="K160" s="183">
        <f ca="1">+K158-K159</f>
        <v>1044</v>
      </c>
      <c r="L160" s="184">
        <f t="shared" ca="1" si="207"/>
        <v>-0.56034482758620685</v>
      </c>
      <c r="M160" s="186">
        <f ca="1">+M158-M159</f>
        <v>3</v>
      </c>
    </row>
    <row r="161" spans="1:18" x14ac:dyDescent="0.35">
      <c r="A161" s="187" t="s">
        <v>105</v>
      </c>
      <c r="B161" s="89">
        <f ca="1">INDIRECT($N$1&amp; "!" &amp;$O$1&amp;N161)/1.2</f>
        <v>55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225.06393861892582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77</v>
      </c>
      <c r="O161">
        <v>288</v>
      </c>
      <c r="P161">
        <f t="shared" ca="1" si="210"/>
        <v>127</v>
      </c>
      <c r="Q161">
        <v>806</v>
      </c>
      <c r="R161">
        <f ca="1">MATCH(Q161,INDIRECT($N$1&amp;"!A1:A1190"),0)</f>
        <v>356</v>
      </c>
    </row>
    <row r="162" spans="1:18" x14ac:dyDescent="0.35">
      <c r="A162" s="235" t="s">
        <v>104</v>
      </c>
      <c r="B162" s="232">
        <f ca="1">INDIRECT($N$1&amp; "!" &amp;$O$1&amp;N162)/0.95</f>
        <v>4.2105263157894735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12.304250559284116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102</v>
      </c>
      <c r="O162">
        <v>313</v>
      </c>
      <c r="P162">
        <f t="shared" ca="1" si="210"/>
        <v>157</v>
      </c>
      <c r="Q162">
        <f>+Q161+36</f>
        <v>842</v>
      </c>
      <c r="R162">
        <f ca="1">MATCH(Q162,INDIRECT($N$1&amp;"!A1:A1190"),0)</f>
        <v>392</v>
      </c>
    </row>
    <row r="163" spans="1:18" x14ac:dyDescent="0.35">
      <c r="A163" s="181" t="s">
        <v>106</v>
      </c>
      <c r="B163" s="182">
        <f ca="1">+B161-B162</f>
        <v>50.789473684210527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212.75968805964169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35">
      <c r="A164" s="42" t="s">
        <v>859</v>
      </c>
      <c r="B164" s="95">
        <f ca="1">INDIRECT($N$1&amp; "!" &amp;$O$1&amp;N164)/1.2</f>
        <v>24.166666666666668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98.891730605285588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572</v>
      </c>
      <c r="O164">
        <v>1462</v>
      </c>
      <c r="P164">
        <f ca="1">MATCH(O164,INDIRECT($Q$1&amp;"!A1:A1600"),0)</f>
        <v>901</v>
      </c>
      <c r="Q164">
        <v>1486</v>
      </c>
      <c r="R164">
        <f ca="1">MATCH(Q164,INDIRECT($N$1&amp;"!A1:A1190"),0)</f>
        <v>596</v>
      </c>
    </row>
    <row r="165" spans="1:18" x14ac:dyDescent="0.35">
      <c r="A165" s="228" t="s">
        <v>860</v>
      </c>
      <c r="B165" s="89">
        <f ca="1">INDIRECT($N$1&amp; "!" &amp;$O$1&amp;N165)/0.95</f>
        <v>24.210526315789476</v>
      </c>
      <c r="C165" s="96">
        <f ca="1">INDIRECT($N$1&amp; "!" &amp;$P$1&amp;N165)</f>
        <v>0</v>
      </c>
      <c r="D165" s="247">
        <f t="shared" ref="D165" ca="1" si="234">IF(B165=0,"",1+((B165-C165)/ABS(B165)))</f>
        <v>2</v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54.809843400447427</v>
      </c>
      <c r="I165" s="233">
        <f t="shared" ca="1" si="232"/>
        <v>0</v>
      </c>
      <c r="J165" s="247">
        <f t="shared" ref="J165" ca="1" si="235">IF(H165=0,"",1+((H165-I165)/ABS(H165)))</f>
        <v>2</v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578</v>
      </c>
      <c r="O165">
        <v>1468</v>
      </c>
      <c r="P165">
        <f ca="1">MATCH(O165,INDIRECT($Q$1&amp;"!A1:A1600"),0)</f>
        <v>907</v>
      </c>
      <c r="Q165">
        <v>1492</v>
      </c>
      <c r="R165">
        <f ca="1">MATCH(Q165,INDIRECT($N$1&amp;"!A1:A1190"),0)</f>
        <v>602</v>
      </c>
    </row>
    <row r="166" spans="1:18" x14ac:dyDescent="0.35">
      <c r="A166" s="181" t="s">
        <v>861</v>
      </c>
      <c r="B166" s="182">
        <f ca="1">+B164-B165</f>
        <v>-4.3859649122808264E-2</v>
      </c>
      <c r="C166" s="183">
        <f ca="1">+C164-C165</f>
        <v>0</v>
      </c>
      <c r="D166" s="254">
        <f t="shared" ref="D166" ca="1" si="236">IF(B166=0,"",1-((B166-C166)/ABS(B166)))</f>
        <v>2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44.081887204838161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35">
      <c r="A167" s="235" t="s">
        <v>90</v>
      </c>
      <c r="B167" s="89">
        <f t="shared" ref="B167:C169" ca="1" si="239">+B146+B149+B152+B155+B158+B161+B164</f>
        <v>1502.5000000000002</v>
      </c>
      <c r="C167" s="96">
        <f t="shared" ca="1" si="239"/>
        <v>586</v>
      </c>
      <c r="D167" s="247">
        <f t="shared" ca="1" si="229"/>
        <v>0.39001663893510807</v>
      </c>
      <c r="E167" s="229">
        <f ca="1">+E146+E149+E152+E155+E158+E161</f>
        <v>456</v>
      </c>
      <c r="F167" s="230">
        <f t="shared" ca="1" si="205"/>
        <v>0.28508771929824561</v>
      </c>
      <c r="G167" s="231">
        <f ca="1">INDIRECT($N$1&amp; "!" &amp;$P$1&amp;R167)</f>
        <v>5</v>
      </c>
      <c r="H167" s="44">
        <f ca="1">+H146+H149+H152+H155+H158+H161+H164</f>
        <v>6148.3375959079276</v>
      </c>
      <c r="I167" s="45">
        <f ca="1">+I146+I149+I152+I155+I158+I161+I164</f>
        <v>1060</v>
      </c>
      <c r="J167" s="247">
        <f t="shared" ca="1" si="231"/>
        <v>0.17240432612312817</v>
      </c>
      <c r="K167" s="229">
        <f ca="1">K146+K149+K152+K155+K158+K161</f>
        <v>3382</v>
      </c>
      <c r="L167" s="230">
        <f t="shared" ca="1" si="207"/>
        <v>-0.68657599053814311</v>
      </c>
      <c r="M167" s="234">
        <f t="shared" ca="1" si="208"/>
        <v>7</v>
      </c>
      <c r="Q167">
        <v>890</v>
      </c>
      <c r="R167">
        <f ca="1">MATCH(Q167,INDIRECT($N$1&amp;"!A1:A1190"),0)</f>
        <v>440</v>
      </c>
    </row>
    <row r="168" spans="1:18" ht="15" thickBot="1" x14ac:dyDescent="0.4">
      <c r="A168" s="180" t="s">
        <v>91</v>
      </c>
      <c r="B168" s="89">
        <f t="shared" ca="1" si="239"/>
        <v>549.47368421052636</v>
      </c>
      <c r="C168" s="89">
        <f t="shared" ca="1" si="239"/>
        <v>218</v>
      </c>
      <c r="D168" s="237">
        <f t="shared" ref="D168" ca="1" si="240">IF(B168=0,"",1+((B168-C168)/ABS(B168)))</f>
        <v>1.6032567049808431</v>
      </c>
      <c r="E168" s="79">
        <f ca="1">+E147+E150+E153+E156+E159+E162</f>
        <v>303</v>
      </c>
      <c r="F168" s="80">
        <f t="shared" ca="1" si="205"/>
        <v>-0.28052805280528054</v>
      </c>
      <c r="G168" s="81">
        <f ca="1">INDIRECT($N$1&amp; "!" &amp;$P$1&amp;R168)</f>
        <v>2</v>
      </c>
      <c r="H168" s="31">
        <f t="shared" ref="H168:I168" ca="1" si="241">+H147+H150+H153+H156+H159+H162+H165</f>
        <v>1680.0894854586129</v>
      </c>
      <c r="I168" s="32">
        <f t="shared" ca="1" si="241"/>
        <v>884</v>
      </c>
      <c r="J168" s="237">
        <f t="shared" ref="J168" ca="1" si="242">IF(H168=0,"",1+((H168-I168)/ABS(H168)))</f>
        <v>1.473837549933422</v>
      </c>
      <c r="K168" s="79">
        <f ca="1">K147+K150+K153+K156+K159+K162</f>
        <v>539</v>
      </c>
      <c r="L168" s="80">
        <f t="shared" ca="1" si="207"/>
        <v>0.64007421150278299</v>
      </c>
      <c r="M168" s="82">
        <f t="shared" ca="1" si="208"/>
        <v>5</v>
      </c>
      <c r="Q168">
        <v>896</v>
      </c>
      <c r="R168">
        <f ca="1">MATCH(Q168,INDIRECT($N$1&amp;"!A1:A1190"),0)</f>
        <v>446</v>
      </c>
    </row>
    <row r="169" spans="1:18" ht="15" thickBot="1" x14ac:dyDescent="0.4">
      <c r="A169" s="188" t="s">
        <v>92</v>
      </c>
      <c r="B169" s="189">
        <f t="shared" ca="1" si="239"/>
        <v>953.02631578947387</v>
      </c>
      <c r="C169" s="190">
        <f t="shared" ca="1" si="239"/>
        <v>368</v>
      </c>
      <c r="D169" s="255">
        <f t="shared" ref="D169" ca="1" si="243">IF(B169=0,"",1-((B169-C169)/ABS(B169)))</f>
        <v>0.3861383404666574</v>
      </c>
      <c r="E169" s="190">
        <f ca="1">+E148+E151+E154+E157+E160+E163</f>
        <v>153</v>
      </c>
      <c r="F169" s="191">
        <f t="shared" ca="1" si="205"/>
        <v>1.4052287581699345</v>
      </c>
      <c r="G169" s="192">
        <f ca="1">+G167-G168</f>
        <v>3</v>
      </c>
      <c r="H169" s="189">
        <f t="shared" ref="H169:I169" ca="1" si="244">+H167-H168</f>
        <v>4468.2481104493145</v>
      </c>
      <c r="I169" s="190">
        <f t="shared" ca="1" si="244"/>
        <v>176</v>
      </c>
      <c r="J169" s="255">
        <f t="shared" ref="J169" ca="1" si="245">IF(H169=0,"",1-((H169-I169)/ABS(H169)))</f>
        <v>3.9389039204965282E-2</v>
      </c>
      <c r="K169" s="190">
        <f ca="1">+K167-K168</f>
        <v>2843</v>
      </c>
      <c r="L169" s="191">
        <f t="shared" ca="1" si="207"/>
        <v>-0.93809356313753078</v>
      </c>
      <c r="M169" s="193">
        <f ca="1">+M167-M168</f>
        <v>2</v>
      </c>
    </row>
    <row r="170" spans="1:18" ht="15" thickTop="1" x14ac:dyDescent="0.35">
      <c r="E170" s="5"/>
      <c r="K170" s="5"/>
    </row>
    <row r="171" spans="1:18" ht="19" thickBot="1" x14ac:dyDescent="0.5">
      <c r="A171" s="55" t="s">
        <v>99</v>
      </c>
      <c r="C171" s="6">
        <v>6</v>
      </c>
      <c r="E171" s="5"/>
      <c r="K171" s="5"/>
    </row>
    <row r="172" spans="1:18" ht="15" thickTop="1" x14ac:dyDescent="0.3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4.5" thickBot="1" x14ac:dyDescent="0.4">
      <c r="A173" s="273"/>
      <c r="B173" s="202" t="str">
        <f>"Ppto "&amp;$R$1</f>
        <v>Ppto 2026</v>
      </c>
      <c r="C173" s="203" t="str">
        <f>"Real "&amp;$R$1</f>
        <v>Real 2026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2026</v>
      </c>
      <c r="I173" s="203" t="str">
        <f>"Real "&amp; $R$1</f>
        <v>Real 2026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" thickTop="1" x14ac:dyDescent="0.35">
      <c r="A174" s="22" t="s">
        <v>119</v>
      </c>
      <c r="B174" s="71">
        <f ca="1">INDIRECT($N$1&amp; "!" &amp;$O$1&amp;N174)/1.2</f>
        <v>300.83333333333337</v>
      </c>
      <c r="C174" s="72">
        <f ca="1">INDIRECT($N$1&amp; "!" &amp;$P$1&amp;N174)</f>
        <v>439</v>
      </c>
      <c r="D174" s="244">
        <f ca="1">IF(B174=0,"",1-((B174-C174)/ABS(B174)))</f>
        <v>1.4592797783933515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1</v>
      </c>
      <c r="H174" s="71">
        <f ca="1">SUM(INDIRECT($N$1&amp;"!"&amp;$O$3&amp;N174&amp;":"&amp;$O$1&amp;N174))/1.173</f>
        <v>1231.0315430520034</v>
      </c>
      <c r="I174" s="72">
        <f t="shared" ref="I174:I175" ca="1" si="247">SUM(INDIRECT($N$1&amp;"!"&amp;$P$3&amp;N174&amp;":"&amp;$P$1&amp;N174))</f>
        <v>1007</v>
      </c>
      <c r="J174" s="244">
        <f ca="1">IF(H174=0,"",1-((H174-I174)/ABS(H174)))</f>
        <v>0.81801315789473683</v>
      </c>
      <c r="K174" s="73">
        <f ca="1">SUM(INDIRECT($Q$1&amp;"!"&amp;$P$3&amp;P174&amp;":"&amp;$P$1&amp;P174))</f>
        <v>0</v>
      </c>
      <c r="L174" s="74">
        <f t="shared" ref="L174:L197" ca="1" si="248">IF(ISERROR(((I174-K174)/ABS(K174))-1),0,((I174-K174)/ABS(K174)))</f>
        <v>0</v>
      </c>
      <c r="M174" s="76">
        <f ca="1">SUM(INDIRECT($N$1&amp;"!"&amp;$P$3&amp;R174&amp;":"&amp;$P$1&amp;R174))</f>
        <v>3</v>
      </c>
      <c r="N174">
        <f ca="1">MATCH(O174,INDIRECT($N$1&amp;"!A1:A800"),0)</f>
        <v>57</v>
      </c>
      <c r="O174">
        <v>268</v>
      </c>
      <c r="P174">
        <f ca="1">MATCH(O174,INDIRECT($Q$1&amp;"!A1:A800"),0)</f>
        <v>107</v>
      </c>
      <c r="Q174">
        <v>780</v>
      </c>
      <c r="R174">
        <f ca="1">MATCH(Q174,INDIRECT($N$1&amp;"!A1:A1190"),0)</f>
        <v>330</v>
      </c>
    </row>
    <row r="175" spans="1:18" x14ac:dyDescent="0.35">
      <c r="A175" s="29" t="s">
        <v>120</v>
      </c>
      <c r="B175" s="77">
        <f ca="1">INDIRECT($N$1&amp; "!" &amp;$O$1&amp;N175)/0.95</f>
        <v>164.21052631578948</v>
      </c>
      <c r="C175" s="78">
        <f ca="1">INDIRECT($N$1&amp; "!" &amp;$P$1&amp;N175)</f>
        <v>-222</v>
      </c>
      <c r="D175" s="237">
        <f ca="1">IF(B175=0,"",1+((B175-C175)/ABS(B175)))</f>
        <v>3.351923076923077</v>
      </c>
      <c r="E175" s="79">
        <f ca="1">INDIRECT($Q$1&amp; "!" &amp;$P$1&amp;P175)</f>
        <v>358</v>
      </c>
      <c r="F175" s="80">
        <f t="shared" ca="1" si="246"/>
        <v>-1.6201117318435754</v>
      </c>
      <c r="G175" s="81">
        <f ca="1">INDIRECT($N$1&amp; "!" &amp;$P$1&amp;R175)</f>
        <v>-1</v>
      </c>
      <c r="H175" s="77">
        <f ca="1">SUM(INDIRECT($N$1&amp;"!"&amp;$O$3&amp;N175&amp;":"&amp;$O$1&amp;N175))/0.894</f>
        <v>521.2527964205816</v>
      </c>
      <c r="I175" s="78">
        <f t="shared" ca="1" si="247"/>
        <v>2919</v>
      </c>
      <c r="J175" s="237">
        <f ca="1">IF(H175=0,"",1+((H175-I175)/ABS(H175)))</f>
        <v>-3.5999699570815462</v>
      </c>
      <c r="K175" s="79">
        <f ca="1">SUM(INDIRECT($Q$1&amp;"!"&amp;$P$3&amp;P175&amp;":"&amp;$P$1&amp;P175))</f>
        <v>1726</v>
      </c>
      <c r="L175" s="80">
        <f t="shared" ca="1" si="248"/>
        <v>0.69119351100811122</v>
      </c>
      <c r="M175" s="82">
        <f t="shared" ref="M175:M196" ca="1" si="249">SUM(INDIRECT($N$1&amp;"!"&amp;$P$3&amp;R175&amp;":"&amp;$P$1&amp;R175))</f>
        <v>16</v>
      </c>
      <c r="N175">
        <f t="shared" ref="N175:N190" ca="1" si="250">MATCH(O175,INDIRECT($N$1&amp;"!A1:A800"),0)</f>
        <v>81</v>
      </c>
      <c r="O175">
        <v>292</v>
      </c>
      <c r="P175">
        <f t="shared" ref="P175:P190" ca="1" si="251">MATCH(O175,INDIRECT($Q$1&amp;"!A1:A800"),0)</f>
        <v>132</v>
      </c>
      <c r="Q175">
        <f>+Q174+36</f>
        <v>816</v>
      </c>
      <c r="R175">
        <f ca="1">MATCH(Q175,INDIRECT($N$1&amp;"!A1:A1190"),0)</f>
        <v>366</v>
      </c>
    </row>
    <row r="176" spans="1:18" x14ac:dyDescent="0.35">
      <c r="A176" s="83" t="s">
        <v>100</v>
      </c>
      <c r="B176" s="84">
        <f ca="1">+B174-B175</f>
        <v>136.62280701754389</v>
      </c>
      <c r="C176" s="85">
        <f ca="1">+C174-C175</f>
        <v>661</v>
      </c>
      <c r="D176" s="245">
        <f ca="1">IF(B176=0,"",1-((B176-C176)/ABS(B176)))</f>
        <v>4.8381380417335462</v>
      </c>
      <c r="E176" s="85">
        <f ca="1">+E174-E175</f>
        <v>-358</v>
      </c>
      <c r="F176" s="86">
        <f t="shared" ca="1" si="246"/>
        <v>2.8463687150837989</v>
      </c>
      <c r="G176" s="87">
        <f ca="1">+G174-G175</f>
        <v>2</v>
      </c>
      <c r="H176" s="84">
        <f ca="1">+H174-H175</f>
        <v>709.77874663142177</v>
      </c>
      <c r="I176" s="85">
        <f t="shared" ref="I176" ca="1" si="252">+I174-I175</f>
        <v>-1912</v>
      </c>
      <c r="J176" s="245">
        <f ca="1">IF(H176=0,"",1-((H176-I176)/ABS(H176)))</f>
        <v>-2.6937971995840484</v>
      </c>
      <c r="K176" s="85">
        <f ca="1">+K174-K175</f>
        <v>-1726</v>
      </c>
      <c r="L176" s="86">
        <f t="shared" ca="1" si="248"/>
        <v>-0.10776361529548088</v>
      </c>
      <c r="M176" s="88">
        <f ca="1">+M174-M175</f>
        <v>-13</v>
      </c>
    </row>
    <row r="177" spans="1:18" x14ac:dyDescent="0.35">
      <c r="A177" s="42" t="s">
        <v>122</v>
      </c>
      <c r="B177" s="89">
        <f ca="1">INDIRECT($N$1&amp; "!" &amp;$O$1&amp;N177)/1.2</f>
        <v>120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1</v>
      </c>
      <c r="H177" s="89">
        <f ca="1">SUM(INDIRECT($N$1&amp;"!"&amp;$O$3&amp;N177&amp;":"&amp;$O$1&amp;N177))/1.173</f>
        <v>491.04859335038361</v>
      </c>
      <c r="I177" s="90">
        <f t="shared" ref="I177:I178" ca="1" si="254">SUM(INDIRECT($N$1&amp;"!"&amp;$P$3&amp;N177&amp;":"&amp;$P$1&amp;N177))</f>
        <v>109</v>
      </c>
      <c r="J177" s="246">
        <f t="shared" ref="J177" ca="1" si="255">IF(H177=0,"",1-((H177-I177)/ABS(H177)))</f>
        <v>0.22197395833333333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2</v>
      </c>
      <c r="N177">
        <f t="shared" ca="1" si="250"/>
        <v>261</v>
      </c>
      <c r="O177">
        <v>531</v>
      </c>
      <c r="P177">
        <f t="shared" ca="1" si="251"/>
        <v>319</v>
      </c>
      <c r="Q177">
        <f>+Q174+6</f>
        <v>786</v>
      </c>
      <c r="R177">
        <f ca="1">MATCH(Q177,INDIRECT($N$1&amp;"!A1:A1190"),0)</f>
        <v>336</v>
      </c>
    </row>
    <row r="178" spans="1:18" x14ac:dyDescent="0.35">
      <c r="A178" s="29" t="s">
        <v>123</v>
      </c>
      <c r="B178" s="77">
        <f ca="1">INDIRECT($N$1&amp; "!" &amp;$O$1&amp;N178)/0.95</f>
        <v>35.789473684210527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-1</v>
      </c>
      <c r="H178" s="77">
        <f ca="1">SUM(INDIRECT($N$1&amp;"!"&amp;$O$3&amp;N178&amp;":"&amp;$O$1&amp;N178))/0.894</f>
        <v>109.61968680089485</v>
      </c>
      <c r="I178" s="78">
        <f t="shared" ca="1" si="254"/>
        <v>103</v>
      </c>
      <c r="J178" s="237">
        <f ca="1">IF(H178=0,"",1+((H178-I178)/ABS(H178)))</f>
        <v>1.0603877551020409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9</v>
      </c>
      <c r="N178">
        <f t="shared" ca="1" si="250"/>
        <v>267</v>
      </c>
      <c r="O178">
        <v>537</v>
      </c>
      <c r="P178">
        <f t="shared" ca="1" si="251"/>
        <v>326</v>
      </c>
      <c r="Q178">
        <f>+Q177+36</f>
        <v>822</v>
      </c>
      <c r="R178">
        <f ca="1">MATCH(Q178,INDIRECT($N$1&amp;"!A1:A1190"),0)</f>
        <v>372</v>
      </c>
    </row>
    <row r="179" spans="1:18" x14ac:dyDescent="0.35">
      <c r="A179" s="83" t="s">
        <v>124</v>
      </c>
      <c r="B179" s="84">
        <f ca="1">+B177-B178</f>
        <v>84.21052631578948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2</v>
      </c>
      <c r="H179" s="84">
        <f t="shared" ref="H179:I179" ca="1" si="256">+H177-H178</f>
        <v>381.42890654948877</v>
      </c>
      <c r="I179" s="85">
        <f t="shared" ca="1" si="256"/>
        <v>6</v>
      </c>
      <c r="J179" s="245">
        <f ca="1">IF(H179=0,"",1-((H179-I179)/ABS(H179)))</f>
        <v>1.5730323258081436E-2</v>
      </c>
      <c r="K179" s="85">
        <f ca="1">+K177-K178</f>
        <v>0</v>
      </c>
      <c r="L179" s="86">
        <f t="shared" ca="1" si="248"/>
        <v>0</v>
      </c>
      <c r="M179" s="88">
        <f ca="1">+M177-M178</f>
        <v>-7</v>
      </c>
    </row>
    <row r="180" spans="1:18" x14ac:dyDescent="0.35">
      <c r="A180" s="42" t="s">
        <v>101</v>
      </c>
      <c r="B180" s="89">
        <f ca="1">INDIRECT($N$1&amp; "!" &amp;$O$1&amp;N180)/1.2</f>
        <v>29.166666666666668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119.35208866155158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63</v>
      </c>
      <c r="O180">
        <v>274</v>
      </c>
      <c r="P180">
        <f t="shared" ca="1" si="251"/>
        <v>113</v>
      </c>
      <c r="Q180">
        <f>+Q177+6</f>
        <v>792</v>
      </c>
      <c r="R180">
        <f ca="1">MATCH(Q180,INDIRECT($N$1&amp;"!A1:A1190"),0)</f>
        <v>342</v>
      </c>
    </row>
    <row r="181" spans="1:18" x14ac:dyDescent="0.35">
      <c r="A181" s="29" t="s">
        <v>102</v>
      </c>
      <c r="B181" s="77">
        <f ca="1">INDIRECT($N$1&amp; "!" &amp;$O$1&amp;N181)/0.95</f>
        <v>26.315789473684212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81.655480984340045</v>
      </c>
      <c r="I181" s="78">
        <f t="shared" ca="1" si="257"/>
        <v>0</v>
      </c>
      <c r="J181" s="237">
        <f ca="1">IF(H181=0,"",1+((H181-I181)/ABS(H181)))</f>
        <v>2</v>
      </c>
      <c r="K181" s="79">
        <f ca="1">SUM(INDIRECT($Q$1&amp;"!"&amp;$P$3&amp;P181&amp;":"&amp;$P$1&amp;P181))</f>
        <v>0</v>
      </c>
      <c r="L181" s="80">
        <f t="shared" ca="1" si="248"/>
        <v>0</v>
      </c>
      <c r="M181" s="82">
        <f t="shared" ca="1" si="249"/>
        <v>0</v>
      </c>
      <c r="N181">
        <f t="shared" ca="1" si="250"/>
        <v>88</v>
      </c>
      <c r="O181">
        <v>299</v>
      </c>
      <c r="P181">
        <f t="shared" ca="1" si="251"/>
        <v>143</v>
      </c>
      <c r="Q181">
        <f>+Q180+36</f>
        <v>828</v>
      </c>
      <c r="R181">
        <f ca="1">MATCH(Q181,INDIRECT($N$1&amp;"!A1:A1190"),0)</f>
        <v>378</v>
      </c>
    </row>
    <row r="182" spans="1:18" x14ac:dyDescent="0.35">
      <c r="A182" s="83" t="s">
        <v>103</v>
      </c>
      <c r="B182" s="84">
        <f ca="1">+B180-B181</f>
        <v>2.8508771929824555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37.696607677211531</v>
      </c>
      <c r="I182" s="85">
        <f t="shared" ca="1" si="258"/>
        <v>0</v>
      </c>
      <c r="J182" s="245">
        <f ca="1">IF(H182=0,"",1-((H182-I182)/ABS(H182)))</f>
        <v>0</v>
      </c>
      <c r="K182" s="85">
        <f ca="1">+K180-K181</f>
        <v>0</v>
      </c>
      <c r="L182" s="86">
        <f t="shared" ca="1" si="248"/>
        <v>0</v>
      </c>
      <c r="M182" s="88">
        <f ca="1">+M180-M181</f>
        <v>0</v>
      </c>
    </row>
    <row r="183" spans="1:18" x14ac:dyDescent="0.35">
      <c r="A183" s="42" t="s">
        <v>111</v>
      </c>
      <c r="B183" s="89">
        <f ca="1">INDIRECT($N$1&amp; "!" &amp;$O$1&amp;N183)/1.2</f>
        <v>121.66666666666667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497.86871270247229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0</v>
      </c>
      <c r="L183" s="92">
        <f t="shared" ca="1" si="248"/>
        <v>0</v>
      </c>
      <c r="M183" s="94">
        <f t="shared" ca="1" si="249"/>
        <v>0</v>
      </c>
      <c r="N183">
        <f t="shared" ca="1" si="250"/>
        <v>69</v>
      </c>
      <c r="O183">
        <v>280</v>
      </c>
      <c r="P183">
        <f t="shared" ca="1" si="251"/>
        <v>119</v>
      </c>
      <c r="Q183">
        <f>+Q180+6</f>
        <v>798</v>
      </c>
      <c r="R183">
        <f ca="1">MATCH(Q183,INDIRECT($N$1&amp;"!A1:A1190"),0)</f>
        <v>348</v>
      </c>
    </row>
    <row r="184" spans="1:18" x14ac:dyDescent="0.35">
      <c r="A184" s="29" t="s">
        <v>112</v>
      </c>
      <c r="B184" s="77">
        <f ca="1">INDIRECT($N$1&amp; "!" &amp;$O$1&amp;N184)/0.95</f>
        <v>60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184.56375838926175</v>
      </c>
      <c r="I184" s="78">
        <f t="shared" ca="1" si="259"/>
        <v>690</v>
      </c>
      <c r="J184" s="237">
        <f ca="1">IF(H184=0,"",1+((H184-I184)/ABS(H184)))</f>
        <v>-1.7385454545454544</v>
      </c>
      <c r="K184" s="79">
        <f ca="1">SUM(INDIRECT($Q$1&amp;"!"&amp;$P$3&amp;P184&amp;":"&amp;$P$1&amp;P184))</f>
        <v>0</v>
      </c>
      <c r="L184" s="80">
        <f t="shared" ca="1" si="248"/>
        <v>0</v>
      </c>
      <c r="M184" s="82">
        <f t="shared" ca="1" si="249"/>
        <v>3</v>
      </c>
      <c r="N184">
        <f t="shared" ca="1" si="250"/>
        <v>94</v>
      </c>
      <c r="O184">
        <v>305</v>
      </c>
      <c r="P184">
        <f t="shared" ca="1" si="251"/>
        <v>149</v>
      </c>
      <c r="Q184">
        <f>+Q183+36</f>
        <v>834</v>
      </c>
      <c r="R184">
        <f ca="1">MATCH(Q184,INDIRECT($N$1&amp;"!A1:A1190"),0)</f>
        <v>384</v>
      </c>
    </row>
    <row r="185" spans="1:18" x14ac:dyDescent="0.35">
      <c r="A185" s="83" t="s">
        <v>110</v>
      </c>
      <c r="B185" s="84">
        <f ca="1">+B183-B184</f>
        <v>61.666666666666671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313.30495431321054</v>
      </c>
      <c r="I185" s="85">
        <f t="shared" ca="1" si="260"/>
        <v>-690</v>
      </c>
      <c r="J185" s="245">
        <f ca="1">IF(H185=0,"",1-((H185-I185)/ABS(H185)))</f>
        <v>-2.2023271272953058</v>
      </c>
      <c r="K185" s="85">
        <f ca="1">+K183-K184</f>
        <v>0</v>
      </c>
      <c r="L185" s="86">
        <f t="shared" ca="1" si="248"/>
        <v>0</v>
      </c>
      <c r="M185" s="88">
        <f ca="1">+M183-M184</f>
        <v>-3</v>
      </c>
    </row>
    <row r="186" spans="1:18" x14ac:dyDescent="0.35">
      <c r="A186" s="42" t="s">
        <v>109</v>
      </c>
      <c r="B186" s="89">
        <f ca="1">INDIRECT($N$1&amp; "!" &amp;$O$1&amp;N186)/1.2</f>
        <v>851.66666666666674</v>
      </c>
      <c r="C186" s="90">
        <f ca="1">INDIRECT($N$1&amp; "!" &amp;$P$1&amp;N186)</f>
        <v>86</v>
      </c>
      <c r="D186" s="246">
        <f t="shared" ref="D186" ca="1" si="261">IF(B186=0,"",1-((B186-C186)/ABS(B186)))</f>
        <v>0.10097847358121326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3485.0809889173061</v>
      </c>
      <c r="I186" s="90">
        <f t="shared" ref="I186:I187" ca="1" si="262">SUM(INDIRECT($N$1&amp;"!"&amp;$P$3&amp;N186&amp;":"&amp;$P$1&amp;N186))</f>
        <v>461</v>
      </c>
      <c r="J186" s="246">
        <f ca="1">IF(H186=0,"",1-((H186-I186)/ABS(H186)))</f>
        <v>0.13227813111545983</v>
      </c>
      <c r="K186" s="91">
        <f ca="1">SUM(INDIRECT($Q$1&amp;"!"&amp;$P$3&amp;P186&amp;":"&amp;$P$1&amp;P186))</f>
        <v>420</v>
      </c>
      <c r="L186" s="92">
        <f t="shared" ca="1" si="248"/>
        <v>9.7619047619047619E-2</v>
      </c>
      <c r="M186" s="94">
        <f t="shared" ca="1" si="249"/>
        <v>2</v>
      </c>
      <c r="N186">
        <f t="shared" ca="1" si="250"/>
        <v>288</v>
      </c>
      <c r="O186">
        <v>722</v>
      </c>
      <c r="P186">
        <f t="shared" ca="1" si="251"/>
        <v>363</v>
      </c>
      <c r="Q186">
        <f>+Q183+12</f>
        <v>810</v>
      </c>
      <c r="R186">
        <f ca="1">MATCH(Q186,INDIRECT($N$1&amp;"!A1:A1190"),0)</f>
        <v>360</v>
      </c>
    </row>
    <row r="187" spans="1:18" x14ac:dyDescent="0.35">
      <c r="A187" s="29" t="s">
        <v>108</v>
      </c>
      <c r="B187" s="77">
        <f ca="1">INDIRECT($N$1&amp; "!" &amp;$O$1&amp;N187)/0.95</f>
        <v>234.73684210526318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147</v>
      </c>
      <c r="F187" s="80">
        <f t="shared" ca="1" si="246"/>
        <v>-1</v>
      </c>
      <c r="G187" s="81">
        <f ca="1">INDIRECT($N$1&amp; "!" &amp;$P$1&amp;R187)</f>
        <v>0</v>
      </c>
      <c r="H187" s="77">
        <f ca="1">SUM(INDIRECT($N$1&amp;"!"&amp;$O$3&amp;N187&amp;":"&amp;$O$1&amp;N187))/0.894</f>
        <v>715.88366890380314</v>
      </c>
      <c r="I187" s="78">
        <f t="shared" ca="1" si="262"/>
        <v>1093</v>
      </c>
      <c r="J187" s="237">
        <f t="shared" ref="J187" ca="1" si="264">IF(H187=0,"",1+((H187-I187)/ABS(H187)))</f>
        <v>0.47321562500000003</v>
      </c>
      <c r="K187" s="79">
        <f ca="1">SUM(INDIRECT($Q$1&amp;"!"&amp;$P$3&amp;P187&amp;":"&amp;$P$1&amp;P187))</f>
        <v>509</v>
      </c>
      <c r="L187" s="80">
        <f t="shared" ca="1" si="248"/>
        <v>1.1473477406679764</v>
      </c>
      <c r="M187" s="82">
        <f t="shared" ca="1" si="249"/>
        <v>3</v>
      </c>
      <c r="N187">
        <f t="shared" ca="1" si="250"/>
        <v>294</v>
      </c>
      <c r="O187">
        <v>728</v>
      </c>
      <c r="P187">
        <f t="shared" ca="1" si="251"/>
        <v>369</v>
      </c>
      <c r="Q187">
        <f>+Q186+36</f>
        <v>846</v>
      </c>
      <c r="R187">
        <f ca="1">MATCH(Q187,INDIRECT($N$1&amp;"!A1:A1190"),0)</f>
        <v>396</v>
      </c>
    </row>
    <row r="188" spans="1:18" x14ac:dyDescent="0.35">
      <c r="A188" s="83" t="s">
        <v>107</v>
      </c>
      <c r="B188" s="84">
        <f ca="1">+B186-B187</f>
        <v>616.92982456140362</v>
      </c>
      <c r="C188" s="85">
        <f ca="1">+C186-C187</f>
        <v>86</v>
      </c>
      <c r="D188" s="245">
        <f t="shared" ref="D188:D189" ca="1" si="265">IF(B188=0,"",1-((B188-C188)/ABS(B188)))</f>
        <v>0.13939997156263328</v>
      </c>
      <c r="E188" s="85">
        <f ca="1">+E186-E187</f>
        <v>-147</v>
      </c>
      <c r="F188" s="86">
        <f t="shared" ca="1" si="246"/>
        <v>1.5850340136054422</v>
      </c>
      <c r="G188" s="87">
        <f ca="1">+G186-G187</f>
        <v>0</v>
      </c>
      <c r="H188" s="84">
        <f ca="1">+H186-H187</f>
        <v>2769.197320013503</v>
      </c>
      <c r="I188" s="85">
        <f t="shared" ref="I188" ca="1" si="266">+I186-I187</f>
        <v>-632</v>
      </c>
      <c r="J188" s="245">
        <f t="shared" ref="J188:J189" ca="1" si="267">IF(H188=0,"",1-((H188-I188)/ABS(H188)))</f>
        <v>-0.22822497892527149</v>
      </c>
      <c r="K188" s="85">
        <f ca="1">+K186-K187</f>
        <v>-89</v>
      </c>
      <c r="L188" s="86">
        <f t="shared" ca="1" si="248"/>
        <v>-6.1011235955056176</v>
      </c>
      <c r="M188" s="88">
        <f ca="1">+M186-M187</f>
        <v>-1</v>
      </c>
    </row>
    <row r="189" spans="1:18" x14ac:dyDescent="0.35">
      <c r="A189" s="42" t="s">
        <v>105</v>
      </c>
      <c r="B189" s="89">
        <f ca="1">INDIRECT($N$1&amp; "!" &amp;$O$1&amp;N189)/1.2</f>
        <v>55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225.06393861892582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75</v>
      </c>
      <c r="O189">
        <v>286</v>
      </c>
      <c r="P189">
        <f t="shared" ca="1" si="251"/>
        <v>125</v>
      </c>
      <c r="Q189">
        <f>+Q186-6</f>
        <v>804</v>
      </c>
      <c r="R189">
        <f ca="1">MATCH(Q189,INDIRECT($N$1&amp;"!A1:A1190"),0)</f>
        <v>354</v>
      </c>
    </row>
    <row r="190" spans="1:18" x14ac:dyDescent="0.35">
      <c r="A190" s="228" t="s">
        <v>104</v>
      </c>
      <c r="B190" s="232">
        <f ca="1">INDIRECT($N$1&amp; "!" &amp;$O$1&amp;N190)/0.95</f>
        <v>4.2105263157894735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12.304250559284116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100</v>
      </c>
      <c r="O190">
        <v>311</v>
      </c>
      <c r="P190">
        <f t="shared" ca="1" si="251"/>
        <v>155</v>
      </c>
      <c r="Q190">
        <f>+Q189+36</f>
        <v>840</v>
      </c>
      <c r="R190">
        <f ca="1">MATCH(Q190,INDIRECT($N$1&amp;"!A1:A1190"),0)</f>
        <v>390</v>
      </c>
    </row>
    <row r="191" spans="1:18" x14ac:dyDescent="0.35">
      <c r="A191" s="83" t="s">
        <v>106</v>
      </c>
      <c r="B191" s="84">
        <f ca="1">+B189-B190</f>
        <v>50.789473684210527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212.75968805964169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35">
      <c r="A192" s="42" t="s">
        <v>859</v>
      </c>
      <c r="B192" s="95">
        <f ca="1">INDIRECT($N$1&amp; "!" &amp;$O$1&amp;N192)/1.2</f>
        <v>24.166666666666668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98.891730605285588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570</v>
      </c>
      <c r="O192">
        <v>1460</v>
      </c>
      <c r="P192">
        <f ca="1">MATCH(O192,INDIRECT($Q$1&amp;"!A1:A1600"),0)</f>
        <v>899</v>
      </c>
      <c r="Q192">
        <v>1484</v>
      </c>
      <c r="R192">
        <f ca="1">MATCH(Q192,INDIRECT($N$1&amp;"!A1:A1190"),0)</f>
        <v>594</v>
      </c>
    </row>
    <row r="193" spans="1:18" x14ac:dyDescent="0.35">
      <c r="A193" s="228" t="s">
        <v>860</v>
      </c>
      <c r="B193" s="89">
        <f ca="1">INDIRECT($N$1&amp; "!" &amp;$O$1&amp;N193)/0.95</f>
        <v>24.210526315789476</v>
      </c>
      <c r="C193" s="96">
        <f ca="1">INDIRECT($N$1&amp; "!" &amp;$P$1&amp;N193)</f>
        <v>0</v>
      </c>
      <c r="D193" s="247">
        <f t="shared" ref="D193" ca="1" si="276">IF(B193=0,"",1+((B193-C193)/ABS(B193)))</f>
        <v>2</v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54.809843400447427</v>
      </c>
      <c r="I193" s="233">
        <f t="shared" ca="1" si="274"/>
        <v>0</v>
      </c>
      <c r="J193" s="247">
        <f t="shared" ref="J193" ca="1" si="277">IF(H193=0,"",1+((H193-I193)/ABS(H193)))</f>
        <v>2</v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576</v>
      </c>
      <c r="O193">
        <v>1466</v>
      </c>
      <c r="P193">
        <f ca="1">MATCH(O193,INDIRECT($Q$1&amp;"!A1:A1600"),0)</f>
        <v>905</v>
      </c>
      <c r="Q193">
        <v>1490</v>
      </c>
      <c r="R193">
        <f ca="1">MATCH(Q193,INDIRECT($N$1&amp;"!A1:A1190"),0)</f>
        <v>600</v>
      </c>
    </row>
    <row r="194" spans="1:18" x14ac:dyDescent="0.35">
      <c r="A194" s="83" t="s">
        <v>861</v>
      </c>
      <c r="B194" s="84">
        <f ca="1">+B192-B193</f>
        <v>-4.3859649122808264E-2</v>
      </c>
      <c r="C194" s="85">
        <f ca="1">+C192-C193</f>
        <v>0</v>
      </c>
      <c r="D194" s="245">
        <f t="shared" ref="D194" ca="1" si="278">IF(B194=0,"",1-((B194-C194)/ABS(B194)))</f>
        <v>2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44.081887204838161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35">
      <c r="A195" s="228" t="s">
        <v>90</v>
      </c>
      <c r="B195" s="89">
        <f t="shared" ref="B195:C197" ca="1" si="281">+B174+B177+B180+B183+B186+B189+B192</f>
        <v>1502.5000000000002</v>
      </c>
      <c r="C195" s="96">
        <f t="shared" ca="1" si="281"/>
        <v>525</v>
      </c>
      <c r="D195" s="247">
        <f t="shared" ca="1" si="271"/>
        <v>0.34941763727121455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2</v>
      </c>
      <c r="H195" s="44">
        <f ca="1">+H174+H177+H180+H183+H186+H189+H192</f>
        <v>6148.3375959079276</v>
      </c>
      <c r="I195" s="45">
        <f ca="1">+I174+I177+I180+I183+I186+I189+I192</f>
        <v>1577</v>
      </c>
      <c r="J195" s="247">
        <f t="shared" ca="1" si="273"/>
        <v>0.25649209650582361</v>
      </c>
      <c r="K195" s="229">
        <f ca="1">K174+K177+K180+K183+K186+K189</f>
        <v>420</v>
      </c>
      <c r="L195" s="230">
        <f t="shared" ca="1" si="248"/>
        <v>2.7547619047619047</v>
      </c>
      <c r="M195" s="234">
        <f t="shared" ca="1" si="249"/>
        <v>7</v>
      </c>
      <c r="Q195">
        <v>888</v>
      </c>
      <c r="R195">
        <f ca="1">MATCH(Q195,INDIRECT($N$1&amp;"!A1:A1190"),0)</f>
        <v>438</v>
      </c>
    </row>
    <row r="196" spans="1:18" ht="15" thickBot="1" x14ac:dyDescent="0.4">
      <c r="A196" s="29" t="s">
        <v>91</v>
      </c>
      <c r="B196" s="89">
        <f t="shared" ca="1" si="281"/>
        <v>549.47368421052636</v>
      </c>
      <c r="C196" s="89">
        <f t="shared" ca="1" si="281"/>
        <v>-222</v>
      </c>
      <c r="D196" s="237">
        <f t="shared" ref="D196" ca="1" si="282">IF(B196=0,"",1+((B196-C196)/ABS(B196)))</f>
        <v>2.4040229885057469</v>
      </c>
      <c r="E196" s="79">
        <f ca="1">+E175+E178+E181+E184+E187+E190</f>
        <v>505</v>
      </c>
      <c r="F196" s="80">
        <f t="shared" ca="1" si="246"/>
        <v>-1.4396039603960396</v>
      </c>
      <c r="G196" s="81">
        <f ca="1">INDIRECT($N$1&amp; "!" &amp;$P$1&amp;R196)</f>
        <v>-2</v>
      </c>
      <c r="H196" s="31">
        <f t="shared" ref="H196:I196" ca="1" si="283">+H175+H178+H181+H184+H187+H190+H193</f>
        <v>1680.0894854586129</v>
      </c>
      <c r="I196" s="32">
        <f t="shared" ca="1" si="283"/>
        <v>4805</v>
      </c>
      <c r="J196" s="237">
        <f t="shared" ref="J196" ca="1" si="284">IF(H196=0,"",1+((H196-I196)/ABS(H196)))</f>
        <v>-0.85996671105193068</v>
      </c>
      <c r="K196" s="79">
        <f ca="1">K175+K178+K181+K184+K187+K190</f>
        <v>2235</v>
      </c>
      <c r="L196" s="80">
        <f t="shared" ca="1" si="248"/>
        <v>1.1498881431767338</v>
      </c>
      <c r="M196" s="82">
        <f t="shared" ca="1" si="249"/>
        <v>26</v>
      </c>
      <c r="Q196">
        <v>894</v>
      </c>
      <c r="R196">
        <f ca="1">MATCH(Q196,INDIRECT($N$1&amp;"!A1:A1190"),0)</f>
        <v>444</v>
      </c>
    </row>
    <row r="197" spans="1:18" ht="15" thickBot="1" x14ac:dyDescent="0.4">
      <c r="A197" s="209" t="s">
        <v>92</v>
      </c>
      <c r="B197" s="210">
        <f t="shared" ca="1" si="281"/>
        <v>953.02631578947387</v>
      </c>
      <c r="C197" s="211">
        <f t="shared" ca="1" si="281"/>
        <v>747</v>
      </c>
      <c r="D197" s="256">
        <f t="shared" ref="D197" ca="1" si="285">IF(B197=0,"",1-((B197-C197)/ABS(B197)))</f>
        <v>0.78381885958856812</v>
      </c>
      <c r="E197" s="211">
        <f ca="1">+E176+E179+E182+E185+E188+E191</f>
        <v>-505</v>
      </c>
      <c r="F197" s="212">
        <f t="shared" ca="1" si="246"/>
        <v>2.4792079207920792</v>
      </c>
      <c r="G197" s="213">
        <f ca="1">+G195-G196</f>
        <v>4</v>
      </c>
      <c r="H197" s="210">
        <f t="shared" ref="H197:I197" ca="1" si="286">+H195-H196</f>
        <v>4468.2481104493145</v>
      </c>
      <c r="I197" s="211">
        <f t="shared" ca="1" si="286"/>
        <v>-3228</v>
      </c>
      <c r="J197" s="256">
        <f ca="1">IF(H197=0,"",1-((H197-I197)/ABS(H197)))</f>
        <v>-0.72243078723652188</v>
      </c>
      <c r="K197" s="211">
        <f ca="1">+K195-K196</f>
        <v>-1815</v>
      </c>
      <c r="L197" s="212">
        <f t="shared" ca="1" si="248"/>
        <v>-0.7785123966942149</v>
      </c>
      <c r="M197" s="214">
        <f ca="1">+M195-M196</f>
        <v>-19</v>
      </c>
    </row>
    <row r="198" spans="1:18" ht="15" thickTop="1" x14ac:dyDescent="0.35"/>
    <row r="202" spans="1:18" x14ac:dyDescent="0.3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3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3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3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3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3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3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3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3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3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3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3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3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3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3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3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3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3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3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3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3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3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3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3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3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3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3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3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3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3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3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3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3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3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3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3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3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3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3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3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3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3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3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3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3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3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3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3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3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3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3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3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3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3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3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3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3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3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3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3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3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3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3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3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3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3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3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3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3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3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3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3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3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3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3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3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3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3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3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3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3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3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3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3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3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3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3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3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3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3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3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3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3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3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3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3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3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3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3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3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3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3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3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3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3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3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3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3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3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3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3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3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3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3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3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3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3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3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3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3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3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3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3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3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3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3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3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3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3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3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3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3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3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3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3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3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3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3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3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3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3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3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3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3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3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3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3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3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3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3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3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3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3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3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3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3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3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3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3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3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3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3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3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3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3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3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3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3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3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3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3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3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3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3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3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3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3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3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3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3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3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3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3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3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3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3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3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3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3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3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3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3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3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3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3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3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3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3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3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3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3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3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3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3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3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3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3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3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3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3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3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3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3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3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3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3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3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3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3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3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3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3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3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3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3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3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3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3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3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3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3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3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3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3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3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3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3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3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3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3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3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3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3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3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3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3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3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3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3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3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3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3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3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3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3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3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3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3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3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3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3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3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3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3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3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3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3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3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3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3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3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3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3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3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3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3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3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3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3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3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3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3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3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3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3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3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3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3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3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3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3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3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3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3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3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3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3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3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3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3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3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3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3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3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3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3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3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3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3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3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3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3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3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3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3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3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3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3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3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3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3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3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3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3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3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3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3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3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3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3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3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3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3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3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3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3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3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3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3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3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3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3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3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3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3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3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3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3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3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3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3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3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3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3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3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3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3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3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3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3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3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3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3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3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3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3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3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3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3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3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3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3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3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3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3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3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3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3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3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3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3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3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3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3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3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3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3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3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3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3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3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3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3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3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3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3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3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3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3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3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3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3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3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3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3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3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3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3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3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3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3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3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3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3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3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3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3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3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3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3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3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3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3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3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3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3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3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3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3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3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3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3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3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3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3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3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3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3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3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3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3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3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3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3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3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3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3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3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3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3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3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3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3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3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3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3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3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3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3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3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3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3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3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3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3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3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3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3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3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3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3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3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3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3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3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3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3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3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3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3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3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3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2" width="10.81640625" bestFit="1" customWidth="1"/>
    <col min="23" max="26" width="11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3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3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3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3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3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3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3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3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3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3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3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3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3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3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3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3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3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3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3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3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3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3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3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3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3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3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3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3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3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3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3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3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3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3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3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3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3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3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3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3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3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3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3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3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3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3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3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3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3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3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3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3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3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3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3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3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3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3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3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3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3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3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3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3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3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3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3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3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3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3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3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3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3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3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3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3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3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3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3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3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3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3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3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3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3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3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3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3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3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3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3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3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3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3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3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3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3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3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3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3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3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3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3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3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3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3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3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3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3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3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3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3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3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3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3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3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3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3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3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3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3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3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3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3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3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3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3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3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3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3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3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3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3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3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3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3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3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3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3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3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3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3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3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3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3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3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3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3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3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3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3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3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3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3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3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3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3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3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3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3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3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3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3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3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3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3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3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3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3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3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3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3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3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3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3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3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3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3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3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3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3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3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3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3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3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3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3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3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3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3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3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3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3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3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3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3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3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3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3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3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3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3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3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3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3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3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3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3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3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3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3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3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3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3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3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3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3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3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3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3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3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3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3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3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3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3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3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3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3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3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3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3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3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3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3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3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3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3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3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3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3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3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3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3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3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3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3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3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3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3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3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3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3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3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3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3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3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3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3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3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3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3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3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3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3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3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3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3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3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3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3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3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3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3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3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3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3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3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3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3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3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3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3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3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3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3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3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3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3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3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3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3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3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3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3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3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3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3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3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3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3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3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3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3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3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3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3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3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3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3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3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3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3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3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3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3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3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3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3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3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3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3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3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3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3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3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3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3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3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3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3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3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3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3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3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3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3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3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3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3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3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3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3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3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3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3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3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3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3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3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3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3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3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3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3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3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3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3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3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3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3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3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3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3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3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3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3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3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3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3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3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3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3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3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3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3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3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3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3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3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3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3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3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3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3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3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3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3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3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3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3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3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3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3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3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3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3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3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3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3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3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3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3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3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3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3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3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3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3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3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3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3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3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3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3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3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3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3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3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3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3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3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3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3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3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3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3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3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3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3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3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3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3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3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3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3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3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3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3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3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3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3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3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3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3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3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3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3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3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3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3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3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3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3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3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3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3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3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3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3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3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3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3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3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3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3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3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3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3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3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3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3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3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3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3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3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3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3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3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3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3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3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3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3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3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3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3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3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3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3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3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3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3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3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3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3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3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3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3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3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3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3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3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3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3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3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3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3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3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3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3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3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3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3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3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3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3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3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3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3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3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3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3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3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3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3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3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3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3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3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3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3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3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3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3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3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3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3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3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3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3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3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3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3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3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3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3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3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3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3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3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3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3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3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3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3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3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3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3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3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3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3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3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3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3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3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3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3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3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3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3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3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3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3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3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3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3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3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3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3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3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3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3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3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3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3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3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3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3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3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3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3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3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3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3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3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3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3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3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3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3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3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3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3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3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3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3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3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3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3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3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3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3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3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3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3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3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3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3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3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3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3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3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3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3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3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3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3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3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3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3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3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3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3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3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3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3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3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3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3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3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3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3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3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3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3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3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3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3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3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3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3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3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3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3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3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3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3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3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3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3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3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3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3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3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3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3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3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3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3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3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3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3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3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3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3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3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3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3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3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3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3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3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3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3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3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3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3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3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3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3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3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3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3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3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3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3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3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3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3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3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3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3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3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3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3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3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3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3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3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3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3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3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3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3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3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3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3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3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3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3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3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3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3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3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3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3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3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3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3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3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3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3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3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3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3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3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3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3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3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3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3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3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3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3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3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3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3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3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3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3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3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3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3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3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3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3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3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3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3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3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3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3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3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3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3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3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3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3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3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3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3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3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4.5" x14ac:dyDescent="0.35"/>
  <cols>
    <col min="1" max="1" width="14.453125" bestFit="1" customWidth="1"/>
    <col min="2" max="2" width="81.1796875" customWidth="1"/>
    <col min="3" max="3" width="10" bestFit="1" customWidth="1"/>
    <col min="4" max="4" width="9.54296875" bestFit="1" customWidth="1"/>
    <col min="5" max="5" width="10" bestFit="1" customWidth="1"/>
    <col min="6" max="6" width="9.453125" bestFit="1" customWidth="1"/>
    <col min="7" max="7" width="10.26953125" bestFit="1" customWidth="1"/>
    <col min="8" max="8" width="9.453125" bestFit="1" customWidth="1"/>
    <col min="9" max="9" width="8.81640625" bestFit="1" customWidth="1"/>
    <col min="10" max="11" width="9.7265625" bestFit="1" customWidth="1"/>
    <col min="12" max="12" width="9.26953125" bestFit="1" customWidth="1"/>
    <col min="13" max="13" width="9.81640625" bestFit="1" customWidth="1"/>
    <col min="14" max="14" width="9.1796875" bestFit="1" customWidth="1"/>
    <col min="15" max="15" width="8.81640625" bestFit="1" customWidth="1"/>
    <col min="16" max="16" width="8.453125" bestFit="1" customWidth="1"/>
    <col min="17" max="17" width="8.81640625" bestFit="1" customWidth="1"/>
    <col min="18" max="18" width="8.26953125" bestFit="1" customWidth="1"/>
    <col min="19" max="19" width="9.1796875" bestFit="1" customWidth="1"/>
    <col min="20" max="20" width="8.26953125" bestFit="1" customWidth="1"/>
    <col min="21" max="21" width="8" bestFit="1" customWidth="1"/>
    <col min="22" max="23" width="8.54296875" bestFit="1" customWidth="1"/>
    <col min="24" max="24" width="8.1796875" bestFit="1" customWidth="1"/>
    <col min="25" max="25" width="8.7265625" bestFit="1" customWidth="1"/>
    <col min="26" max="26" width="8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3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3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3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3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3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3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3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3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3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3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3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3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3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3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3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3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3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3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3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3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3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3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3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3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3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3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3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3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3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3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3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3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3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3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3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3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3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3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3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3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3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3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3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3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3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3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3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3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3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3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3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3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3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3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3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3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3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3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3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3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3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3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3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3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3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3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3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3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3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3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3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3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3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3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3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3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3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3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3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3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3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3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3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3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3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3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3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3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3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3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3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3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3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3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3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3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3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3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3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3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3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3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3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3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3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3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3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3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3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3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3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3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3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3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3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3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3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3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3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3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3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3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3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3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3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3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3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3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3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3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3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3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3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3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3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3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3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3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3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3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3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3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3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3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3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3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3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3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3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3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3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3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3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3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3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3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3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3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3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3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3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3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3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3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3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3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3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3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3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3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3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3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3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3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3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3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3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3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3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3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3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3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3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3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3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3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3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3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3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3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3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3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3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3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3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3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3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3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3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3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3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3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3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3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3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3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3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3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3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3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3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3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3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3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3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3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3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3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3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3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3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3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3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3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3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3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3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3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3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3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3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3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3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3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3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3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3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3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3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3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3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3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3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3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3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3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3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3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3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3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3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3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3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3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3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3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3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3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3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3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3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3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3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3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3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3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3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3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3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3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3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3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3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3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3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3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3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3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3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3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3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3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3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3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3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3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3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3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3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3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3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3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3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3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3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3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3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3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3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3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3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3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3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3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3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3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3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3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3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3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3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3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3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3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3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3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3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3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3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3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3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3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3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3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3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3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3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3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3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3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3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3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3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3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3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3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3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3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3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3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3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3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3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3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3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3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3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3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3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3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3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3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3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3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3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3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3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3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3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3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3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3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3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3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3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3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3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3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3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3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3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3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3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3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3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3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3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3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3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3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3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3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3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3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3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3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3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3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3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3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3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3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3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3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3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3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3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3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3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3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3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3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3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3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3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3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3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3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3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3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3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3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3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3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3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3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3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3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3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3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3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3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3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3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3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3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3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3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3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3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3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3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3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3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3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3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3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3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3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3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3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3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3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3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3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3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3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3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3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3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3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3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3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3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3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3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3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3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3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3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3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3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3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3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3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3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3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3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3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3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3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3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3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3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3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3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3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3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3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3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3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3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3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3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3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3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3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3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3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3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3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3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3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3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3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3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3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3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3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3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3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3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3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3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3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3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3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3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3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3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3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3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3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3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3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3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3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3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3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3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3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3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3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3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3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3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3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3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3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3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3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3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3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3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3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3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3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3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3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3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3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3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3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3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3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3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3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3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3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3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3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3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3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3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3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3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3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3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3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3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3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3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3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3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3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3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3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3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3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3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3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3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3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3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3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3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3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3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3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3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3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3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3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3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3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3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3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3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3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3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3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3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3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3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3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3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3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3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3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3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3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3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3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3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3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3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3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3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3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3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3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3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3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3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3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3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3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3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3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3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3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3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3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3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3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3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3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3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3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3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3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3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3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3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3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3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3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3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3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3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3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3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3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3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3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3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3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3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3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3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3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3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3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3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3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3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3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3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3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3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3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3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3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3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3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3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3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3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3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3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3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3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3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3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3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3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3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3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3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3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3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3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3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3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3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3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3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3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3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3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3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3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3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3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3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3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3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3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3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3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3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3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3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3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3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3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3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3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3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3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3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3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3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3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3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3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3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3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3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3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3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3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3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3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3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3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3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3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3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3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3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3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3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3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3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3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3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3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3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3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3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3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3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3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3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3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3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3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3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3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3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3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3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3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3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3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3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3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3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3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3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3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3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3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3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3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3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3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3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3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3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3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3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3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3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79.26953125" bestFit="1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3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3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3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3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3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3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3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3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3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3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3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3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3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3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3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3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3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3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3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3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3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3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3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3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3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3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3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3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3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3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3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3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3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3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3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3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3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3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3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3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3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3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3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3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3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3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3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3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3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3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3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3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3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3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3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3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3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3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4.5" x14ac:dyDescent="0.35"/>
  <cols>
    <col min="1" max="1" width="16.7265625" bestFit="1" customWidth="1"/>
    <col min="2" max="2" width="77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3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3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3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3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3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3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3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3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3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3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3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3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3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3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3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3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3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3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3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3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3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3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3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3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3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3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3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3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3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3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3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3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3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3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3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3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3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3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3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3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3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3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3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3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3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3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3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3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3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4" max="14" width="11.45312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19" max="19" width="11.45312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  <col min="27" max="27" width="81.1796875" customWidth="1"/>
    <col min="28" max="28" width="12.26953125" bestFit="1" customWidth="1"/>
    <col min="29" max="29" width="11.81640625" bestFit="1" customWidth="1"/>
    <col min="30" max="30" width="12.26953125" bestFit="1" customWidth="1"/>
    <col min="31" max="31" width="11.7265625" bestFit="1" customWidth="1"/>
    <col min="32" max="32" width="12.54296875" bestFit="1" customWidth="1"/>
    <col min="33" max="33" width="11.7265625" bestFit="1" customWidth="1"/>
    <col min="34" max="34" width="11.1796875" bestFit="1" customWidth="1"/>
    <col min="35" max="36" width="12" bestFit="1" customWidth="1"/>
    <col min="37" max="37" width="11.54296875" bestFit="1" customWidth="1"/>
    <col min="38" max="38" width="12.1796875" bestFit="1" customWidth="1"/>
    <col min="40" max="40" width="11.1796875" bestFit="1" customWidth="1"/>
    <col min="41" max="41" width="10.7265625" bestFit="1" customWidth="1"/>
    <col min="42" max="42" width="11.1796875" bestFit="1" customWidth="1"/>
    <col min="43" max="43" width="10.54296875" bestFit="1" customWidth="1"/>
    <col min="45" max="45" width="10.54296875" bestFit="1" customWidth="1"/>
    <col min="46" max="46" width="10" bestFit="1" customWidth="1"/>
    <col min="47" max="48" width="10.81640625" bestFit="1" customWidth="1"/>
    <col min="49" max="49" width="10.453125" bestFit="1" customWidth="1"/>
    <col min="50" max="50" width="11" bestFit="1" customWidth="1"/>
    <col min="51" max="51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3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3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3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3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3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3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3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3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3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3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3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3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3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3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3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3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3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3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3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3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3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3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3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3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3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3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3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3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3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3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3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3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3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3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3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3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3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3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3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3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3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3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3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3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3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3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3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3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3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3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3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3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3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3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3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3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3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3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3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3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3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3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3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3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3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3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3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3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3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3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3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3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3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3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3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3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3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3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3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3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3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3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3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3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3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3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3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3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3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3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3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3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3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3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3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3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3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3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3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3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3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3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3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3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3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3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3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3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3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3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3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3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3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3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3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3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3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3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3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3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3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3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3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3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3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3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3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3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3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3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3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3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3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3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3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3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3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3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3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3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3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3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3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3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3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3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3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3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3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3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3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3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3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3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3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3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3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3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3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3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3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3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3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3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3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3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3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3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3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3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3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3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3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3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3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3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3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3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3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3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3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3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3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3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3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3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3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3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3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3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3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3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3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3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3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3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3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3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3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3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3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3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3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3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3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3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3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3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3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3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3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3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3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3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3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3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3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3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3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3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3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3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3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3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3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3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3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3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3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3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3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3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3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3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3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3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3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3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3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3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3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3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3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3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3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3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3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3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3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3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3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3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3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3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3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3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3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3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3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3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3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3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3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3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3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3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3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3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3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3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3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3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3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3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3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3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3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3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3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3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3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3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3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3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3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3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3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3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3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3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3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3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3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3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3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3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3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3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3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3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3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3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3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3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3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3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3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3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3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3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3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3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3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3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3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3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3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3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3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3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3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3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3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3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3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3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3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3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3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3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3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3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3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3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3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3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3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3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3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3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3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3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3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3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3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3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3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3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3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3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3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3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3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3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3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3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3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3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3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3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3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3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3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3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3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3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3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3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3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3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3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3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3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3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3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3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3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3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3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3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3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3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3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3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3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3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3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3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3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3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3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3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3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3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3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3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3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3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3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3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3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3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3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3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3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3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3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3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3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3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3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3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3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3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3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3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3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3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3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3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3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3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3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3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3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3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3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3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3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3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3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3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3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3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3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3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3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3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3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3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3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3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3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3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3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3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3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3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3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3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3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3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3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3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3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3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3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3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3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3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3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3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3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3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3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3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3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3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3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3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3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3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3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3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3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3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3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3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3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3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3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3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3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3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3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3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3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3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3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3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3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3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3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3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3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3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3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3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3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3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3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3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3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3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3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3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3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3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3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3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3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3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3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3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3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3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3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3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3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3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3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3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3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3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3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3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3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3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3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3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3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3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3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3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3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3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3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3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3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3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3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3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3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3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3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3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3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3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3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3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3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3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3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3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3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3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3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3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3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3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3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3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3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3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3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3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3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3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3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3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3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3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3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3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3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3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3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3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3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3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3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3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3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3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3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3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3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3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3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3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3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3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3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3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3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3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3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3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3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3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3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3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3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3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3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3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3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3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3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3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3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3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3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3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3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3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3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3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3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3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3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3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3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3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3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3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3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3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3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3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3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3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3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3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3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3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3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3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3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3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3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3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3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3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3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3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3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3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3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3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3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3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3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3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3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3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3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3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3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3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3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3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3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3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3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3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3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3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3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3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3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3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3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3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3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3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3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3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3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3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3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3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3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3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3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3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3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3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3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3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3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3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3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3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3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3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3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3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3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3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3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3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3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3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3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3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3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3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3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3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3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3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3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3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3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3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3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3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3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3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3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3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3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3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3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3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3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3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3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3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3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3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3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3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3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3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3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3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3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3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3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3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3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3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3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3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3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3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3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3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3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3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3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3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3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3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3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3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3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3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3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3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3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3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3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3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3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3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3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3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3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3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3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3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3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3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3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3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3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3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3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3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3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3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3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3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3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3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3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3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3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3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3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3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3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3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3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3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3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3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3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3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3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3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3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3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3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3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3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3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3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3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3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3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3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3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3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3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3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3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3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3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3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3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3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3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3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3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3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3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3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3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3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3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3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3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3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3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3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3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3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3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3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3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3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3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3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3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3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3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3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3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3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3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3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3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3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3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3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3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3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3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3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3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3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3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3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3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3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3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3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3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3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3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3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3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3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3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3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3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3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3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3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3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3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3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3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3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3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3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3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3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3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3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3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3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3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3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3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3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3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3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3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3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3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3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3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3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3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3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3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3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3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3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3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3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3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3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3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3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3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3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3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3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3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3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3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3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3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3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3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3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3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3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3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3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3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3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3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3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3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3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3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3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3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3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3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3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3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3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3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3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3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3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3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3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3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3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3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3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3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3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3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3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3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3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3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3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3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3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3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3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3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3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3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3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3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3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3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3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3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3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3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3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3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3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3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3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3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3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3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3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3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3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3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3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3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3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3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3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3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3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3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3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3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3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3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3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3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3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3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3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3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3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3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3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3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3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3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3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3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3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3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3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3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3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3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3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3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3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3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3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3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3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3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3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3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3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3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3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3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3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3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3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3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3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3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3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3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3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3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3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3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3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3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3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3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3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3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3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3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3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3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3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3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3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3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3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3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3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3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3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3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3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3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3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3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3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3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3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3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3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3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3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3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3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3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3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3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3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3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3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3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3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3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3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3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3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3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3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3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3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3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3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3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3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3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3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3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3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3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3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3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3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3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3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3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3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3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3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3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3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3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3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3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3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3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3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3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3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3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3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3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3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3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3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3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3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3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3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3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3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3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3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3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3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3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3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3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3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3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3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3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3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3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3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3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3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3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3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3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3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3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3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3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3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3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3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3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3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3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3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3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3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3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3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3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3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3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3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3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3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3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3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3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3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3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3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3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3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3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3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3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3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3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3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3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3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3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3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3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3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3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3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3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3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3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3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3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3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3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3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3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3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3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3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3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3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3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3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3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3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3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3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3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3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3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3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3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3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3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3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3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3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3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3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3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3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3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3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3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3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3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3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3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3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3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3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3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3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3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3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3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3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3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3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3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3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3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3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3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3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3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3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3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3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3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3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3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3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3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3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3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3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3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3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3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3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3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3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3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3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3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3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3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3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3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3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3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3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3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3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3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3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3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3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3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3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3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3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3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3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3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3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3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3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3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3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3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3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3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3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3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3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3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3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3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3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3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3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3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3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3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3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3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3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3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3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3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3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3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3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3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3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3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3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3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3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3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3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3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3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3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3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3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3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3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3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3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3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3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3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3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3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3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3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3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3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3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3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3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3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3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3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3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3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3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3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3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3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3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3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3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3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3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3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3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3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3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3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3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3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3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3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3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3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3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3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3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3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3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3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3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3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3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3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3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3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3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3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3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3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3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3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3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3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3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3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3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3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3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3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3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3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3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3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3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3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3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3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3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3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3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3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3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3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3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3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3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3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3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3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3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3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3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3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3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3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3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3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3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3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3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3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3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3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3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3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3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3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3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3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3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3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3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3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3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3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3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3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3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3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3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3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3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3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3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3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3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3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3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3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3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3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3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3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3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3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3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3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3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3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3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3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3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3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3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3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3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3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3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3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3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3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3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3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3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3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3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3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3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3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3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3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3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3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3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3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3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3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3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3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3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3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3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3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3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3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3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3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3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3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3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3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3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3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3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3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3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3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3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3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3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3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3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3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3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3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3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3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3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3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3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3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3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3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3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3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3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3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3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3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3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3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3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3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3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3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3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3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3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3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3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3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3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3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3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3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3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3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3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3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3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3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3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3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3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3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3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3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3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3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3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3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3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3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3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3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3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3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3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3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3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3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3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3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3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3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3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3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3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3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3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3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3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3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3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3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3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3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3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3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3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3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3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3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3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3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3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3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3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3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3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3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3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3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3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3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3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3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3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3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3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3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3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3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3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3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3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3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3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3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3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3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3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3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3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3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3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3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3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3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3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3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3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3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3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3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3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3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3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3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3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3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3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3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3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3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3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3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3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3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3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3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3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3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3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3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3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3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3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3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3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3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3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3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3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3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3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3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3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3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3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3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3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3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3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3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3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3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3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3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3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3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3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3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3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3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3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3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3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3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3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3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3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3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3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3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3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3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3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3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3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3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3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3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3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3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3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3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3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3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3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3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3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3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3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3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3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3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3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3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3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3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3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3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3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3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3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3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3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3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3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3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3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3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3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3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3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3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3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3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3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3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3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3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3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3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3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3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3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3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3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3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3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3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3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3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3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3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3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3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3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3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3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3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3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3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3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3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3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3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3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3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3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3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3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3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3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3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3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3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3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3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3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3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3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3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3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3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3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3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3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3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3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3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3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3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3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3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3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3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3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3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3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3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3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3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3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3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3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3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3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3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3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3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3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3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3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3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3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3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3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3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3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3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3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3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3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3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3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3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3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3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3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3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3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3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3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3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3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3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3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3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3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3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3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3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3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3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3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3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3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3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3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3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3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3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3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3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3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3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3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3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3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3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3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3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3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3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3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3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3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3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3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3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3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3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3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3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3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3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3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3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3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3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3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3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3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3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3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3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3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3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3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3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3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3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3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3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3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3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3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3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3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3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3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3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3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3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3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3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3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3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3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3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3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3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3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3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3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3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3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3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3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3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3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3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3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3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3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3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3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3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3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3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3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3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3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3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3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3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3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3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3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3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3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3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3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3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3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3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3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3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3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3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3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3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3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3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3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3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3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3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3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3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3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3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3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3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3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3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3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3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3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3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3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3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3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3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3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3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3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3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3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3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3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3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3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3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3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3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3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3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3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3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3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3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3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3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3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3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3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3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3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3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3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3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3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3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3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3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3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3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3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3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3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3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3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3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3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3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3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3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3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3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3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3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3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3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3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3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3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3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3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3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3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3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3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3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3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3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3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3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3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3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3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3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3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3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3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3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3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3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3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3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3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3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3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3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3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3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3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3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3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3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3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3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3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3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3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3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3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3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3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3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3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3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3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3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3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3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3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3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3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3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3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3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3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3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3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3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3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3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3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3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3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3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3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3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3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3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3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3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3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3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3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3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3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3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3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3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3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3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3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3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3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3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3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3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3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3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3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3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3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3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3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3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3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3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3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3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3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3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3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3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3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3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3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3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3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3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3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3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3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3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3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3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3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3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3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3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3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3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3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3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3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3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3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3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3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3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3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3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3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3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3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3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3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3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3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3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3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3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3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3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3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3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3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3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3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3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3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3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3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3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3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3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3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3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3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3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3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3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3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3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3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3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3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3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3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3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3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3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3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3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3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3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3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3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3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3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3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3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3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3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3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3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3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3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3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3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3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3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3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3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3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3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3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3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3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3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3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3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3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3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3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3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3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3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3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3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3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3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3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3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3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3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3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3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3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3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3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3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3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3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3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3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3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3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3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3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3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3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3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3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3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3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3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3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3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3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3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3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3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3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3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3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3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3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3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3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3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3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3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3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3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3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3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3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3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3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3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3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3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3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3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3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3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3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3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3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3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3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3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3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3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3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3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3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3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3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3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3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3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3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3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3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3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3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3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3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3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3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3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3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3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3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3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3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3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3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3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3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3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3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3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3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3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3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3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3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3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3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3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3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3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3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3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3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3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3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3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3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3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3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3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3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3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3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3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3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3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3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3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3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3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3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3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3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3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3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3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3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3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3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3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3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3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3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3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3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3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3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3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3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3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3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3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3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3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3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3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3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3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3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3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3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3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3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3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3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3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3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3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3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3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3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3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3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3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3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3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3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3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3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3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3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3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3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3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3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3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3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3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3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3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3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3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3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3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3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3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3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3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3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3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3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3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3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3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3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3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3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3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3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3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3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3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3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3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3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3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3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3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3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3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3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3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3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3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3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3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3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3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3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3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3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3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3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3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3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3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3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3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3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3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3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3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3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3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3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3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3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3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3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3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3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3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3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3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3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3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3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3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3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3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3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3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3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3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3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3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3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3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3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3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3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3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3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3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3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3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3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3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3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3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3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3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3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3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3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3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3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3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3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3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3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3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3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3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3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3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3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3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3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3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3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3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3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3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3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3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3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3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3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3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3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3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3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3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3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3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3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3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3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3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3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3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3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3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3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3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3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3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3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3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3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3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3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3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3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3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3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3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3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3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3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3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3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3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3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3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3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3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3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3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3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3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3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3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3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3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3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3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3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3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3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3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3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3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3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3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3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3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3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3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3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3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3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3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3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3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3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3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3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3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3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3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3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3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3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3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3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3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3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3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3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3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3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3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3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3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3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3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3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3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3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3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3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3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3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3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3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3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3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3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3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3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3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3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3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3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3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3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3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3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3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3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3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3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3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3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3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3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3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3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3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3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3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3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3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3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3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3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3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3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3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3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3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3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3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3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3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3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3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3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3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3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3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3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3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3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3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3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3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3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3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3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3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3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3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3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3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3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3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3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3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3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3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3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3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3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3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3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3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3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3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3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3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3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3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3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3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3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3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3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3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3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3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3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3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3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3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3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3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3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3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3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3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3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3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3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3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3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3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3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3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3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3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3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3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3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3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3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3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3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3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3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3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3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3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3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3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3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3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3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3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3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3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3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3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3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3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3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3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3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3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3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3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3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3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3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3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3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3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3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3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3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3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3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3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3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3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3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3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3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3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3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3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3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3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3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3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3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3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3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3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3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3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3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3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3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3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3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3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3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3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3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3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3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3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3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3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3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3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3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3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3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3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3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3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3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3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3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3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3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3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3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3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3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3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3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3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3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3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3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3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3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3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3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3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3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3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3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3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3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3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3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3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3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3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3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3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3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3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3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3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3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3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3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3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3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3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3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3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3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3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3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3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3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3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3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3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3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3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3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3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3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3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3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3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3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3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3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3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3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3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3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3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3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3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3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3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3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3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3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3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3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3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3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3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3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3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3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3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3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3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3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3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3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3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3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3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3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3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3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3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3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3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3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3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3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3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3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3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3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3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3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3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3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3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3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3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3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3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3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3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3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3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3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3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3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3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3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3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3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3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3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3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3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3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3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3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3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3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3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3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3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3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3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3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3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3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3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3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3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3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3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3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3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3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3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3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3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3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3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3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3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3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3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3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3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3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3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3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3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3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3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3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3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3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3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3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3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3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3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3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3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3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3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3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3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3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3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3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3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3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3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3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3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3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3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3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3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3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3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3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3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3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3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3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3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3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3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3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3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3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3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3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3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3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3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3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3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3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3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3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3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3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3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3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3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3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3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3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3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3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3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3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3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3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3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3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3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3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3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3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3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3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3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3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3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3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3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3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3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3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3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3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3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3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3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3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3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3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3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3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3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3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3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3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3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3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3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3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3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3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3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3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3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3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3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3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3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3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3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3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3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3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3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3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3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3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3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3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3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3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3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3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3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3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3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3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3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3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3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3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3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3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3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3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3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3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3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3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3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3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3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3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3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3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3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3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3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3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3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3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3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3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3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3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3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3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3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3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3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3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3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3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3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3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3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3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3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3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3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3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3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3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3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3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3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3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3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3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3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3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3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3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3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3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3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3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3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3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3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3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3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3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3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3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3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3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3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3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3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3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3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3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3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3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3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3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3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3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3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3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3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3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3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3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3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3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3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3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3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3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3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3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3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3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3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3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3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3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3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3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3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3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3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3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3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3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3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3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3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3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3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3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3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3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3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3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3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3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3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3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3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3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3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3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3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3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3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3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3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3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3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3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3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3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3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3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3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3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3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3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3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3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3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3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3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3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3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3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3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3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3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3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3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3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3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3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3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3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3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3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3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3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3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3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3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3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3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3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3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3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3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3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3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3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3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3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3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3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3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3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3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3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3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3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3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3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3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3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3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3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3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3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3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3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3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3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3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3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3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3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3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3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3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3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3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3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3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3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3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3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3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3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3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3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3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3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3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3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3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3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3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3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3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3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3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3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3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3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3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3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3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3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3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3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3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3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3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3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3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3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3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3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3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3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3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3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3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3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3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3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3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3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3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3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3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3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3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3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3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3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3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3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3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3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3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3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3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3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3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3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3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3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3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3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3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3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3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3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3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3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3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3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3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3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3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3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3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3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3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3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3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3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3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3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3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3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3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3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3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3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3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3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3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3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3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3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3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3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3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3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3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3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3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3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3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3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3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3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3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3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3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3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3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3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3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3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3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3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3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3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3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3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3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3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3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3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3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3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3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3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3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3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3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3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3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3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3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3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3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3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3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3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3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3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3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3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3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3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3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3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3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3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3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3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3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3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3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3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3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3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3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3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3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3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3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3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3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3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3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3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3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3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3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3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3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3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3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3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3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3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3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3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3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3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3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3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3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3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3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3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3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3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3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3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3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3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3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3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3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3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3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3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3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3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3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3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3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3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3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3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3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3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3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3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3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3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3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3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3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3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3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3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3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3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3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3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3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3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3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3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3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3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3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3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3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3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3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3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3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3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3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3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3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3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3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3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3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3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3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3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3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3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3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3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3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3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3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3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3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3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3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3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3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3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3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3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3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3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3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3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3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3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3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3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3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3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3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3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3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3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3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3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3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3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3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3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3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3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3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3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3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3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3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3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3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3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3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3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3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3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3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3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3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3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3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3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3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3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3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3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3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3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3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3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3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3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3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3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3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3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3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3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3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3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3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3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3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3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3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3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3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3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3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3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3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3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3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3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3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3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3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3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3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3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3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3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3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3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3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3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3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3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3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3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3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3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3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3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3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3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3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3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3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3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3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3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3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3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3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3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3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3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3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3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3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3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3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3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3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3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3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3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3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3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3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3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3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3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3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3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3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3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3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3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3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3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3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3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3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3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3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3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3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3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3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3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3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3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3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3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3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3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3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3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3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3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3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3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3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3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3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3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3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3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3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3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3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3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3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3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3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3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3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3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3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3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3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3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3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3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3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3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3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3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3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3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3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3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3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3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3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3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3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3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3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3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3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3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3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3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3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3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3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3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3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3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3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3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3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3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3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3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3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3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3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3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3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3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3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3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3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3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3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3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3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3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3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3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3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3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3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3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3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3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3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3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3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3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3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3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3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3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3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3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3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3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3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3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3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3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3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3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3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3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3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3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3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3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3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3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3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3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3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3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3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3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3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3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3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3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3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3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3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3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3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3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3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3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3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3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3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3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3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3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3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3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3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3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3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3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3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3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3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3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3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3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3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3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3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3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3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3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3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3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3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3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3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3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3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3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3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3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3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3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3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3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3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3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3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3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3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3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3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3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3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3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3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3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3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3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3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3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3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3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3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3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3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3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3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3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3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3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3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3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3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3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3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3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3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3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3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3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3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3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3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3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3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3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3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3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3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3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3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3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3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3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3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3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3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3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3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3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3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3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3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3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3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3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3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3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3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3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3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3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3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3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3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3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3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3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3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3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3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3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3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3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3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3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3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3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3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3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3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3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3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3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3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3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3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3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3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3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3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3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3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3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3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3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3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3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3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3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3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3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3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3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3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3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3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3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3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3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3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3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3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3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3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3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3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3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3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3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3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3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3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3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3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3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3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3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3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3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3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3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3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3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3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3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3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3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3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3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3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3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3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3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3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3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3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3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3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3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3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3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3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3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3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3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3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3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3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3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3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3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3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3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3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3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3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3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3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3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3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3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3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3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3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3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3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3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3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3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3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3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3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3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3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3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3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3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3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3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3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3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3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3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3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3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3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3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3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3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3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3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3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3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3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3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3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3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3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3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3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3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3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3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3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3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3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3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3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3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3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3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3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3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3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3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3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3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3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3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3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3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3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3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3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3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3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3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3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3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3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3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3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3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3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3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3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3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3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3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3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3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3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3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3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3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3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3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3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3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3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3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3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3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3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3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3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3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3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3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3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3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3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3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3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3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3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3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3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3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3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3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3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3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3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3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3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3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3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3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3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3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3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3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3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3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3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3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3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3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3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3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3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3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3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3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3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3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3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3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3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3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3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3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3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3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3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3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3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3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3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3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3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3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3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3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3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3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3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3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3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3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3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3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3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3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3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3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3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3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3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3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3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3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3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3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3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3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3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3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3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3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3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3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3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3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3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3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3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3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3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3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3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3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3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3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3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3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3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3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3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3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3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3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3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3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3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3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3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3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3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3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3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3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3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3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3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3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3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3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3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3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3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3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3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3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3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3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3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3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3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3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3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3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3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3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3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3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3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3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3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3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3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3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3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3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3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3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3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3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3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3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3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3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3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3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3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3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3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3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3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3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3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3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3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3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3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3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3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3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3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3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3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3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3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3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3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3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3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3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3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3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3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3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3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3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3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3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3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3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3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3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3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3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3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3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3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3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3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3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3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3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3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3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3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3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3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3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3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3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3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3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3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3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3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3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3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3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3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3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3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3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3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3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3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3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3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3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3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3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3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3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3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3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3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3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3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3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3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3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3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3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3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3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3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3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3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3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3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3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3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3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3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3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3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3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3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3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3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3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3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3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3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3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3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3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3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3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3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3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3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3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3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3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3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3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3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3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3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3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3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3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3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3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3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3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3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3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3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3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3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3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3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3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3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3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3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3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3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3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3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3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3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3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3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3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3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3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3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3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3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3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3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3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3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3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3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3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3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3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3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3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3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3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3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3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3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3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3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3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3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3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3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3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3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3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3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3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3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3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3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3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3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3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3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3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3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3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3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3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3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3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3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3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3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3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3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3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3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3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3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3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3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3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3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3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3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3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3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3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3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3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3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3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3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3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3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3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3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3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3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3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3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3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3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3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3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3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3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3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3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3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3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3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3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3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3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3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3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3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3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3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3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3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3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3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3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3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3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3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3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3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3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3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3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3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3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3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3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3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3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3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3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3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3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3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3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3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3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3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3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3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3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3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3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3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3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3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3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3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3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3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3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3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3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3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3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3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3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3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3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3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3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3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3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3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3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3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3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3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3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3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3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3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3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3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3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3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3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3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3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3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3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3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3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3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3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3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3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3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3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3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3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3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3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3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3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3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3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3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3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3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3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3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3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3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3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3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3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3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3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3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3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3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3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3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3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3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3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3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3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3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3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3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3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3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3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3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3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3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3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3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3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3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3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3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3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3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3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3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3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3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3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3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3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3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3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3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3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3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3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3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3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3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3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3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3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3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3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3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3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3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3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3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3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3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3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3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3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3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3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3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3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3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3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3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3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3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3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3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3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3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3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3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3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3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3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3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3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3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3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3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3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3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3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3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3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3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3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3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3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3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3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3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3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3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3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3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3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3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3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3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3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3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3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3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3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3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3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3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3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3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3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3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3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3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3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3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3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3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3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3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3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3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3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3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3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3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3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3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3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3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3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3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3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3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3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3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3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3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3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3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3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3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3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3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3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3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3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3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3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3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3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3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3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3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3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3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3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3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3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3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3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3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3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3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3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3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3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3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3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3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3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3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3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3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3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3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3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3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3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3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3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3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3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3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3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3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3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3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3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3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3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3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3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3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3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3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3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3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3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3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3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3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3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3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3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3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3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3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3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3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3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3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3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3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3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3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3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3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3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3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3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3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3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3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3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3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3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3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3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3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3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3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3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3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3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3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3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3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3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3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3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3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3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3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3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3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3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3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3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3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3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3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3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3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3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3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3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3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3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3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3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3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3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3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3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3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3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3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3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3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3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3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3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3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3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3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3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3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3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3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3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4.5" x14ac:dyDescent="0.35"/>
  <cols>
    <col min="1" max="1" width="16.7265625" bestFit="1" customWidth="1"/>
    <col min="2" max="2" width="81.1796875" bestFit="1" customWidth="1"/>
    <col min="3" max="3" width="12.26953125" bestFit="1" customWidth="1"/>
    <col min="4" max="4" width="11.81640625" bestFit="1" customWidth="1"/>
    <col min="5" max="5" width="12.26953125" bestFit="1" customWidth="1"/>
    <col min="6" max="6" width="11.7265625" bestFit="1" customWidth="1"/>
    <col min="7" max="7" width="12.54296875" bestFit="1" customWidth="1"/>
    <col min="8" max="8" width="11.7265625" bestFit="1" customWidth="1"/>
    <col min="9" max="9" width="11.1796875" bestFit="1" customWidth="1"/>
    <col min="10" max="11" width="12" bestFit="1" customWidth="1"/>
    <col min="12" max="12" width="11.54296875" bestFit="1" customWidth="1"/>
    <col min="13" max="13" width="12.1796875" bestFit="1" customWidth="1"/>
    <col min="15" max="15" width="11.1796875" bestFit="1" customWidth="1"/>
    <col min="16" max="16" width="10.7265625" bestFit="1" customWidth="1"/>
    <col min="17" max="17" width="11.1796875" bestFit="1" customWidth="1"/>
    <col min="18" max="18" width="10.54296875" bestFit="1" customWidth="1"/>
    <col min="20" max="20" width="10.54296875" bestFit="1" customWidth="1"/>
    <col min="21" max="21" width="10" bestFit="1" customWidth="1"/>
    <col min="22" max="23" width="10.81640625" bestFit="1" customWidth="1"/>
    <col min="24" max="24" width="10.453125" bestFit="1" customWidth="1"/>
    <col min="25" max="25" width="11" bestFit="1" customWidth="1"/>
    <col min="26" max="26" width="10.26953125" bestFit="1" customWidth="1"/>
  </cols>
  <sheetData>
    <row r="1" spans="1:26" x14ac:dyDescent="0.3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3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3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3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3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3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3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3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3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3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3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3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3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3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3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3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3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3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3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3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3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3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3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3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3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3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3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3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3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3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3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3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3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3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3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3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3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3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3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3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3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3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3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3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3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3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3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3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3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3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3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3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3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3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3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3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3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3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3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3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3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3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3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3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3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3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3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3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3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3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3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3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3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3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3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3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3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3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3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3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3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3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3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3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3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3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3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3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3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3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3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3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3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3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3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3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3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3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3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3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3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3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3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3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3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3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3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3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3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3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3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3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3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3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3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3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3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3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3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3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3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3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3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3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3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3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3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3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3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3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3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3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3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3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3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3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3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3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3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3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3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3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3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3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3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3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3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3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3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3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3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3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3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3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3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3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3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3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3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3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3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3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3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3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3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3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3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3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3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3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3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3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3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3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3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3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3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3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3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3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3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3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3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3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3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3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3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3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3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3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3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3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3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3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3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3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3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3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3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3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3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3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3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3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3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3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3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3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3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3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3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3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3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3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3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3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3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3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3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3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3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3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3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3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3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3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3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3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3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3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3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3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3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3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3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3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3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3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3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3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3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3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3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3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3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3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3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3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3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3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3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3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3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3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3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3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3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3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3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3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3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3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3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3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3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3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3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3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3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3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3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3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3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3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3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3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3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3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3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3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3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3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3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3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3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3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3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3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3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3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3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3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3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3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3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3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3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3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3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3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3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3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3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3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3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3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3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3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3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3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3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3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3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3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3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3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3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3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3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3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3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3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3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3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3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3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3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3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3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3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3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3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3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3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3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3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3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3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3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3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3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3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3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3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3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3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3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3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3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3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3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3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3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3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3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3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3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3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3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3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3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3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3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3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3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3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3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3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3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3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3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3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3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3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3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3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3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3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3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3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3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3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3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3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3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3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3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3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3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3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3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3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3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3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3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3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3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3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3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3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3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3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3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3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3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3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3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3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3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3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3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3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3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3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3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3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3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3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3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3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3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3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3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3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3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3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3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3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3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3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3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3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3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3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3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3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3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3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3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3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3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3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3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3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3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3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3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3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3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3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3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3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3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3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3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3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3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3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3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3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3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3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3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3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3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3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3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3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3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3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3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3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3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3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3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3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3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3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3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3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3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3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3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3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3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3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3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3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3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3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3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3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3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3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3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3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3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3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3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3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3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3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3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3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3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3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3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3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3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3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3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3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3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3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3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3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3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3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3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3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3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3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3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3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3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3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3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3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3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3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3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3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3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3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3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3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3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3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3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3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3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3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3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3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3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3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3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3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3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3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3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3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3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3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3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3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3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3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3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3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3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3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3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3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3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3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3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3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3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3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3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3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3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3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3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3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3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3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3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3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3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3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3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3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3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3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3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3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3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3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3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3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3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3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3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3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3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3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3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3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3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3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3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3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3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3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3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3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3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3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3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3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3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3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3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3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3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3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3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3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3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3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3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3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3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3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3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3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3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3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3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3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3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3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3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3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3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3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3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3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3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3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3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3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3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3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3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3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3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3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3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3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3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3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3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3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3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3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3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3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3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3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3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3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3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3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3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3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3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3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3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3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3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3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3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3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3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3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3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3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3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3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3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3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3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3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3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3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3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3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3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3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3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3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3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3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3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3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3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3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3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3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3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3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3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3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3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3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3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3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3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3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3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3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3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3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3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3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3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3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3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3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3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3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3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3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3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3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3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3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3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3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3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3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3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3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3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3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3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3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3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3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3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3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3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3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3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3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3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3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3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3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3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3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3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3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3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3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3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3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3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3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3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3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3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3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3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3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3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3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3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3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3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3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3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3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3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3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3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3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3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3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3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3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3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3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3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3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3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3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3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3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3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3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3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3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3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3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3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3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3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3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3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3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3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3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3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3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3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3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3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3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3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3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3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3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3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3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3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3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3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3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3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3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3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3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3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3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3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3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3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3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3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3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3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3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3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3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3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3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3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3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3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3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3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3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3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3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3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3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3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3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3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3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3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3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3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3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3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3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3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3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3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3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3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3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3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3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3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3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3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3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3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3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3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3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3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3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3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3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3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3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3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3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3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3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3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3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3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3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3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3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3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3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3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3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3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3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3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3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3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3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3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3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3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3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3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3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3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3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3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3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3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3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3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3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3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3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3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3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3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3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3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3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3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3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3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3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3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3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3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3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3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3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3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3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3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3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3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3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3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3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3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3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3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3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3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3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3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3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3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3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3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3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3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3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3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3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3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3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3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3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3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3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3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3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3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3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3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3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3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3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3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3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3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3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3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3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3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3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3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3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3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3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3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3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3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3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3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3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3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3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3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3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3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3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3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3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3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3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3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3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3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3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3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3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3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3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3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3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3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3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3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3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3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3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3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3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3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3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3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3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3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3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3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3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3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3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3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3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3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3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3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3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3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3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3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3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3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3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3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3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3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3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3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3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3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3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3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3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3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3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3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3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3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3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3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3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3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3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3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3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3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3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3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3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3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3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3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3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3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3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3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3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3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3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3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3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3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3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3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3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3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3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3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3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3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3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3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3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3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3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3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3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3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3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3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3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3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3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3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3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3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3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3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3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3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3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3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3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3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3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3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3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3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3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3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G s G A A B Q S w M E F A A C A A g A C 3 i t X A S p 1 c G k A A A A 9 g A A A B I A H A B D b 2 5 m a W c v U G F j a 2 F n Z S 5 4 b W w g o h g A K K A U A A A A A A A A A A A A A A A A A A A A A A A A A A A A h Y 8 x D o I w G I W v Q r r T l h K N I T 9 l Y J V o Y m J c m 1 K h E Y q h x X I 3 B 4 / k F c Q o 6 u b 4 v v c N 7 9 2 v N 8 j G t g k u q r e 6 M y m K M E W B M r I r t a l S N L h j u E I Z h 6 2 Q J 1 G p Y J K N T U Z b p q h 2 7 p w Q 4 r 3 H P s Z d X x F G a U Q O x X o n a 9 U K 9 J H 1 f z n U x j p h p E I c 9 q 8 x n O F o E W P G l p g C m S E U 2 n w F N u 1 9 t j 8 Q 8 q F x Q 6 + 4 s m G + A T J H I O 8 P / A F Q S w M E F A A C A A g A C 3 i t X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t 4 r V x s 9 k Y M Z Q M A A G Q T A A A T A B w A R m 9 y b X V s Y X M v U 2 V j d G l v b j E u b S C i G A A o o B Q A A A A A A A A A A A A A A A A A A A A A A A A A A A D t V t t q 2 0 A Q f T f k H x b n x Q Z H N K F u G o I f 3 N h N U 2 K 5 s Z K W U o q 9 1 m 5 c B V 2 M L g b 1 6 7 u 7 k X Y 1 0 t g 4 E F o o 9 o u H 2 a P R i D P n z C b c T b 0 o J M 7 z / + n l U e u o l f y i M W f k u P 2 V h y l N i J 3 x D U 1 O R j z x w i S l P n U F l C e k c / b m 7 G 2 3 T Q b E 5 2 m L i N 8 0 9 l Y 8 F I l J 7 t z d W i O a 0 i V N e K d 9 e n F h 9 d 9 b p + f n 1 k W 7 R 9 o e f f p N H / l y H t A 0 9 l y e i O S P u 4 z H + a D t j G / H V / f E s x Y u W 0 V z L 2 S e S 1 k U L 3 o i F U b B M u b V 5 H H H f + x e D Z 3 7 T m D x k J O h Q 5 y b a 3 s 8 6 h L R e 8 B T O h d p A B M v x m A i D W A B j T G Y S A M Y X a I w k a 5 V y / F q O Y A 9 Z S E G E + k a z M d h P u x t F a G 9 r S I A S / g a g 4 k 0 g E V u i s F E G s D C a I P B R B r A B I M Y T K Q r M I Z w G n P q 1 z h l C K c K B j l l C K c K B j l l C K c K B j l l C K d F t R z A m p w q G O S U I Z w W M B / 2 1 u D 0 u T f A K U M 4 V T D I K U M 4 V T D I K U M 4 V T D I K a t z q n E i r 2 A f Z 9 M J W W j 1 8 m R B P H V w Y 9 v j G f k 8 v b H J Q o 7 B g g R k a i M m M A g a q U Y B R m U B t q U A a 6 S I q v D t 0 3 g 2 J k I z Y T S n b j q Q 7 k a G 9 o g w m J r O R u J N H 7 4 T W O V S W N i M p 1 k c O l 6 4 8 n l p f o M 0 z v j P b s s L K x b 5 Y p / t H 3 z 2 4 L M H n z 3 4 7 H / p s / 2 m z / b / j c + + e 3 2 f V R 9 d m K 2 K Z W X P g l / V q x 7 V z b e n z 4 S 9 l U Z b x l J 5 Z S z l V c Z S Q y a f 6 1 i q g d Q L y t n X D 4 o B L 2 M 5 x W U s R 7 W M 5 T y W s T Y S W Y 9 Z 2 j X K W D V Y x K r B I l Y N 6 n y u Y 9 i g T v r m Q d l g E a s G i 1 g 1 W M S q w S I G o q h o o i m J j n 7 t y Q k Z r u J s T Y M o I b 4 Y m g m X o 7 O m M S V 8 4 6 X C 3 l i 2 9 l W p R D 9 V s L y V 2 u L n P E w 6 S s j Q c + E i N S h o u X C P b q 8 N H R i u V Y O C B o x s V b x 0 v q V 0 X i k N 3 R h Z s V h p 6 M 1 w 4 V a 6 B t a M 7 F u s N D R q u H 0 N C v o 0 s n y x 0 t C 1 4 S o 2 K G j a Y B P r y m p G Z d Y Q + + y X h T U K L 5 I u Z U 6 v Z 9 O H L 0 2 X V O f d 0 t z h m a g R W A h 8 H y E Q 6 Y F q 1 / w F L R g r 2 a U F e P / Y U w r G j X Z J A V 5 G 9 p S C M b R d U o A 3 k z 2 l Y K x w l x T g N W V P K R g 3 3 S U F e G f Z U w r G k H d J A V i 1 l o K 8 Y r y O F N g W K T B M C v r u U X / g U h 2 / 6 A r y B 1 B L A Q I t A B Q A A g A I A A t 4 r V w E q d X B p A A A A P Y A A A A S A A A A A A A A A A A A A A A A A A A A A A B D b 2 5 m a W c v U G F j a 2 F n Z S 5 4 b W x Q S w E C L Q A U A A I A C A A L e K 1 c D 8 r p q 6 Q A A A D p A A A A E w A A A A A A A A A A A A A A A A D w A A A A W 0 N v b n R l b n R f V H l w Z X N d L n h t b F B L A Q I t A B Q A A g A I A A t 4 r V x s 9 k Y M Z Q M A A G Q T A A A T A A A A A A A A A A A A A A A A A O E B A A B G b 3 J t d W x h c y 9 T Z W N 0 a W 9 u M S 5 t U E s F B g A A A A A D A A M A w g A A A J M F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V V A A A A A A A A 4 1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Z p b G x U Y X J n Z X Q i I F Z h b H V l P S J z V m V u d G F z X 0 5 1 Z X Z h c 1 9 E Z X N p b n N 0 Y W x h Y 2 l v b m V z X 1 8 y M D I y M T E x M i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i 0 w M i 0 y N 1 Q x N j o z M D o x O C 4 y O T I 4 M D I 0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Q 1 O D k 5 Y m F i L W N m O W U t N D E 2 Y S 0 5 O T F h L T d h Y j F l O G N m M 2 N l M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x M C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C d W Z m Z X J O Z X h 0 U m V m c m V z a C I g V m F s d W U 9 I m w x I i A v P j x F b n R y e S B U e X B l P S J G a W x s T G F z d F V w Z G F 0 Z W Q i I F Z h b H V l P S J k M j A y N i 0 w M i 0 y N 1 Q x N j o z M D o x O C 4 z M z U y O D c z W i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1 b n Q i I F Z h b H V l P S J s M C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V y c m 9 y Q 2 9 k Z S I g V m F s d W U 9 I n N V b m t u b 3 d u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S k v Q X V 0 b 1 J l b W 9 2 Z W R D b 2 x 1 b W 5 z M S 5 7 Y 2 R n b 1 9 p b m R p Y 2 F k b 3 I s M H 0 m c X V v d D s s J n F 1 b 3 Q 7 U 2 V j d G l v b j E v V m V u d G F z I E 5 1 Z X Z h c y 1 E Z X N p b n N 0 Y W x h Y 2 l v b m V z I C g y M D I 1 K S 9 B d X R v U m V t b 3 Z l Z E N v b H V t b n M x L n t u b 2 1 i c m V f a W 5 k a W N h Z G 9 y L D F 9 J n F 1 b 3 Q 7 L C Z x d W 9 0 O 1 N l Y 3 R p b 2 4 x L 1 Z l b n R h c y B O d W V 2 Y X M t R G V z a W 5 z d G F s Y W N p b 2 5 l c y A o M j A y N S k v Q X V 0 b 1 J l b W 9 2 Z W R D b 2 x 1 b W 5 z M S 5 7 b W V 0 Y V 9 l b m U s M n 0 m c X V v d D s s J n F 1 b 3 Q 7 U 2 V j d G l v b j E v V m V u d G F z I E 5 1 Z X Z h c y 1 E Z X N p b n N 0 Y W x h Y 2 l v b m V z I C g y M D I 1 K S 9 B d X R v U m V t b 3 Z l Z E N v b H V t b n M x L n t t Z X R h X 2 Z l Y i w z f S Z x d W 9 0 O y w m c X V v d D t T Z W N 0 a W 9 u M S 9 W Z W 5 0 Y X M g T n V l d m F z L U R l c 2 l u c 3 R h b G F j a W 9 u Z X M g K D I w M j U p L 0 F 1 d G 9 S Z W 1 v d m V k Q 2 9 s d W 1 u c z E u e 2 1 l d G F f b W F y L D R 9 J n F 1 b 3 Q 7 L C Z x d W 9 0 O 1 N l Y 3 R p b 2 4 x L 1 Z l b n R h c y B O d W V 2 Y X M t R G V z a W 5 z d G F s Y W N p b 2 5 l c y A o M j A y N S k v Q X V 0 b 1 J l b W 9 2 Z W R D b 2 x 1 b W 5 z M S 5 7 b W V 0 Y V 9 h Y n I s N X 0 m c X V v d D s s J n F 1 b 3 Q 7 U 2 V j d G l v b j E v V m V u d G F z I E 5 1 Z X Z h c y 1 E Z X N p b n N 0 Y W x h Y 2 l v b m V z I C g y M D I 1 K S 9 B d X R v U m V t b 3 Z l Z E N v b H V t b n M x L n t t Z X R h X 2 1 h e S w 2 f S Z x d W 9 0 O y w m c X V v d D t T Z W N 0 a W 9 u M S 9 W Z W 5 0 Y X M g T n V l d m F z L U R l c 2 l u c 3 R h b G F j a W 9 u Z X M g K D I w M j U p L 0 F 1 d G 9 S Z W 1 v d m V k Q 2 9 s d W 1 u c z E u e 2 1 l d G F f a n V u L D d 9 J n F 1 b 3 Q 7 L C Z x d W 9 0 O 1 N l Y 3 R p b 2 4 x L 1 Z l b n R h c y B O d W V 2 Y X M t R G V z a W 5 z d G F s Y W N p b 2 5 l c y A o M j A y N S k v Q X V 0 b 1 J l b W 9 2 Z W R D b 2 x 1 b W 5 z M S 5 7 b W V 0 Y V 9 q d W w s O H 0 m c X V v d D s s J n F 1 b 3 Q 7 U 2 V j d G l v b j E v V m V u d G F z I E 5 1 Z X Z h c y 1 E Z X N p b n N 0 Y W x h Y 2 l v b m V z I C g y M D I 1 K S 9 B d X R v U m V t b 3 Z l Z E N v b H V t b n M x L n t t Z X R h X 2 F n b y w 5 f S Z x d W 9 0 O y w m c X V v d D t T Z W N 0 a W 9 u M S 9 W Z W 5 0 Y X M g T n V l d m F z L U R l c 2 l u c 3 R h b G F j a W 9 u Z X M g K D I w M j U p L 0 F 1 d G 9 S Z W 1 v d m V k Q 2 9 s d W 1 u c z E u e 2 1 l d G F f c 2 V w L D E w f S Z x d W 9 0 O y w m c X V v d D t T Z W N 0 a W 9 u M S 9 W Z W 5 0 Y X M g T n V l d m F z L U R l c 2 l u c 3 R h b G F j a W 9 u Z X M g K D I w M j U p L 0 F 1 d G 9 S Z W 1 v d m V k Q 2 9 s d W 1 u c z E u e 2 1 l d G F f b 2 N 0 L D E x f S Z x d W 9 0 O y w m c X V v d D t T Z W N 0 a W 9 u M S 9 W Z W 5 0 Y X M g T n V l d m F z L U R l c 2 l u c 3 R h b G F j a W 9 u Z X M g K D I w M j U p L 0 F 1 d G 9 S Z W 1 v d m V k Q 2 9 s d W 1 u c z E u e 2 1 l d G F f b m 9 2 L D E y f S Z x d W 9 0 O y w m c X V v d D t T Z W N 0 a W 9 u M S 9 W Z W 5 0 Y X M g T n V l d m F z L U R l c 2 l u c 3 R h b G F j a W 9 u Z X M g K D I w M j U p L 0 F 1 d G 9 S Z W 1 v d m V k Q 2 9 s d W 1 u c z E u e 2 1 l d G F f Z G l j L D E z f S Z x d W 9 0 O y w m c X V v d D t T Z W N 0 a W 9 u M S 9 W Z W 5 0 Y X M g T n V l d m F z L U R l c 2 l u c 3 R h b G F j a W 9 u Z X M g K D I w M j U p L 0 F 1 d G 9 S Z W 1 v d m V k Q 2 9 s d W 1 u c z E u e 3 J l Y W x f Z W 5 l L D E 0 f S Z x d W 9 0 O y w m c X V v d D t T Z W N 0 a W 9 u M S 9 W Z W 5 0 Y X M g T n V l d m F z L U R l c 2 l u c 3 R h b G F j a W 9 u Z X M g K D I w M j U p L 0 F 1 d G 9 S Z W 1 v d m V k Q 2 9 s d W 1 u c z E u e 3 J l Y W x f Z m V i L D E 1 f S Z x d W 9 0 O y w m c X V v d D t T Z W N 0 a W 9 u M S 9 W Z W 5 0 Y X M g T n V l d m F z L U R l c 2 l u c 3 R h b G F j a W 9 u Z X M g K D I w M j U p L 0 F 1 d G 9 S Z W 1 v d m V k Q 2 9 s d W 1 u c z E u e 3 J l Y W x f b W F y L D E 2 f S Z x d W 9 0 O y w m c X V v d D t T Z W N 0 a W 9 u M S 9 W Z W 5 0 Y X M g T n V l d m F z L U R l c 2 l u c 3 R h b G F j a W 9 u Z X M g K D I w M j U p L 0 F 1 d G 9 S Z W 1 v d m V k Q 2 9 s d W 1 u c z E u e 3 J l Y W x f Y W J y L D E 3 f S Z x d W 9 0 O y w m c X V v d D t T Z W N 0 a W 9 u M S 9 W Z W 5 0 Y X M g T n V l d m F z L U R l c 2 l u c 3 R h b G F j a W 9 u Z X M g K D I w M j U p L 0 F 1 d G 9 S Z W 1 v d m V k Q 2 9 s d W 1 u c z E u e 3 J l Y W x f b W F 5 L D E 4 f S Z x d W 9 0 O y w m c X V v d D t T Z W N 0 a W 9 u M S 9 W Z W 5 0 Y X M g T n V l d m F z L U R l c 2 l u c 3 R h b G F j a W 9 u Z X M g K D I w M j U p L 0 F 1 d G 9 S Z W 1 v d m V k Q 2 9 s d W 1 u c z E u e 3 J l Y W x f a n V u L D E 5 f S Z x d W 9 0 O y w m c X V v d D t T Z W N 0 a W 9 u M S 9 W Z W 5 0 Y X M g T n V l d m F z L U R l c 2 l u c 3 R h b G F j a W 9 u Z X M g K D I w M j U p L 0 F 1 d G 9 S Z W 1 v d m V k Q 2 9 s d W 1 u c z E u e 3 J l Y W x f a n V s L D I w f S Z x d W 9 0 O y w m c X V v d D t T Z W N 0 a W 9 u M S 9 W Z W 5 0 Y X M g T n V l d m F z L U R l c 2 l u c 3 R h b G F j a W 9 u Z X M g K D I w M j U p L 0 F 1 d G 9 S Z W 1 v d m V k Q 2 9 s d W 1 u c z E u e 3 J l Y W x f Y W d v L D I x f S Z x d W 9 0 O y w m c X V v d D t T Z W N 0 a W 9 u M S 9 W Z W 5 0 Y X M g T n V l d m F z L U R l c 2 l u c 3 R h b G F j a W 9 u Z X M g K D I w M j U p L 0 F 1 d G 9 S Z W 1 v d m V k Q 2 9 s d W 1 u c z E u e 3 J l Y W x f c 2 V w L D I y f S Z x d W 9 0 O y w m c X V v d D t T Z W N 0 a W 9 u M S 9 W Z W 5 0 Y X M g T n V l d m F z L U R l c 2 l u c 3 R h b G F j a W 9 u Z X M g K D I w M j U p L 0 F 1 d G 9 S Z W 1 v d m V k Q 2 9 s d W 1 u c z E u e 3 J l Y W x f b 2 N 0 L D I z f S Z x d W 9 0 O y w m c X V v d D t T Z W N 0 a W 9 u M S 9 W Z W 5 0 Y X M g T n V l d m F z L U R l c 2 l u c 3 R h b G F j a W 9 u Z X M g K D I w M j U p L 0 F 1 d G 9 S Z W 1 v d m V k Q 2 9 s d W 1 u c z E u e 3 J l Y W x f b m 9 2 L D I 0 f S Z x d W 9 0 O y w m c X V v d D t T Z W N 0 a W 9 u M S 9 W Z W 5 0 Y X M g T n V l d m F z L U R l c 2 l u c 3 R h b G F j a W 9 u Z X M g K D I w M j U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i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E N v b H V t b l R 5 c G V z I i B W Y W x 1 Z T 0 i c 0 F 3 W U V C Q V F F Q k F R R U J B U U V C Q V F F Q k F R R U J B U U V C Q V F F Q k F R P S I g L z 4 8 R W 5 0 c n k g V H l w Z T 0 i U X V l c n l J R C I g V m F s d W U 9 I n M 2 N D N j Z D U z Y i 0 y N m E x L T Q 0 N D A t O T M 2 M S 0 1 N D A 0 M j I 4 O W E 1 M m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M T A x M y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J 1 Z m Z l c k 5 l e H R S Z W Z y Z X N o I i B W Y W x 1 Z T 0 i b D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x h c 3 R V c G R h d G V k I i B W Y W x 1 Z T 0 i Z D I w M j Y t M D U t M T N U M j A 6 M D A 6 M j I u O D c x M T M 4 M F o i I C 8 + P E V u d H J 5 I F R 5 c G U 9 I k Z p b G x D b 3 V u d C I g V m F s d W U 9 I m w 4 O D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i k v Q X V 0 b 1 J l b W 9 2 Z W R D b 2 x 1 b W 5 z M S 5 7 Y 2 R n b 1 9 p b m R p Y 2 F k b 3 I s M H 0 m c X V v d D s s J n F 1 b 3 Q 7 U 2 V j d G l v b j E v V m V u d G F z I E 5 1 Z X Z h c y 1 E Z X N p b n N 0 Y W x h Y 2 l v b m V z I C g y M D I 2 K S 9 B d X R v U m V t b 3 Z l Z E N v b H V t b n M x L n t u b 2 1 i c m V f a W 5 k a W N h Z G 9 y L D F 9 J n F 1 b 3 Q 7 L C Z x d W 9 0 O 1 N l Y 3 R p b 2 4 x L 1 Z l b n R h c y B O d W V 2 Y X M t R G V z a W 5 z d G F s Y W N p b 2 5 l c y A o M j A y N i k v Q X V 0 b 1 J l b W 9 2 Z W R D b 2 x 1 b W 5 z M S 5 7 b W V 0 Y V 9 l b m U s M n 0 m c X V v d D s s J n F 1 b 3 Q 7 U 2 V j d G l v b j E v V m V u d G F z I E 5 1 Z X Z h c y 1 E Z X N p b n N 0 Y W x h Y 2 l v b m V z I C g y M D I 2 K S 9 B d X R v U m V t b 3 Z l Z E N v b H V t b n M x L n t t Z X R h X 2 Z l Y i w z f S Z x d W 9 0 O y w m c X V v d D t T Z W N 0 a W 9 u M S 9 W Z W 5 0 Y X M g T n V l d m F z L U R l c 2 l u c 3 R h b G F j a W 9 u Z X M g K D I w M j Y p L 0 F 1 d G 9 S Z W 1 v d m V k Q 2 9 s d W 1 u c z E u e 2 1 l d G F f b W F y L D R 9 J n F 1 b 3 Q 7 L C Z x d W 9 0 O 1 N l Y 3 R p b 2 4 x L 1 Z l b n R h c y B O d W V 2 Y X M t R G V z a W 5 z d G F s Y W N p b 2 5 l c y A o M j A y N i k v Q X V 0 b 1 J l b W 9 2 Z W R D b 2 x 1 b W 5 z M S 5 7 b W V 0 Y V 9 h Y n I s N X 0 m c X V v d D s s J n F 1 b 3 Q 7 U 2 V j d G l v b j E v V m V u d G F z I E 5 1 Z X Z h c y 1 E Z X N p b n N 0 Y W x h Y 2 l v b m V z I C g y M D I 2 K S 9 B d X R v U m V t b 3 Z l Z E N v b H V t b n M x L n t t Z X R h X 2 1 h e S w 2 f S Z x d W 9 0 O y w m c X V v d D t T Z W N 0 a W 9 u M S 9 W Z W 5 0 Y X M g T n V l d m F z L U R l c 2 l u c 3 R h b G F j a W 9 u Z X M g K D I w M j Y p L 0 F 1 d G 9 S Z W 1 v d m V k Q 2 9 s d W 1 u c z E u e 2 1 l d G F f a n V u L D d 9 J n F 1 b 3 Q 7 L C Z x d W 9 0 O 1 N l Y 3 R p b 2 4 x L 1 Z l b n R h c y B O d W V 2 Y X M t R G V z a W 5 z d G F s Y W N p b 2 5 l c y A o M j A y N i k v Q X V 0 b 1 J l b W 9 2 Z W R D b 2 x 1 b W 5 z M S 5 7 b W V 0 Y V 9 q d W w s O H 0 m c X V v d D s s J n F 1 b 3 Q 7 U 2 V j d G l v b j E v V m V u d G F z I E 5 1 Z X Z h c y 1 E Z X N p b n N 0 Y W x h Y 2 l v b m V z I C g y M D I 2 K S 9 B d X R v U m V t b 3 Z l Z E N v b H V t b n M x L n t t Z X R h X 2 F n b y w 5 f S Z x d W 9 0 O y w m c X V v d D t T Z W N 0 a W 9 u M S 9 W Z W 5 0 Y X M g T n V l d m F z L U R l c 2 l u c 3 R h b G F j a W 9 u Z X M g K D I w M j Y p L 0 F 1 d G 9 S Z W 1 v d m V k Q 2 9 s d W 1 u c z E u e 2 1 l d G F f c 2 V w L D E w f S Z x d W 9 0 O y w m c X V v d D t T Z W N 0 a W 9 u M S 9 W Z W 5 0 Y X M g T n V l d m F z L U R l c 2 l u c 3 R h b G F j a W 9 u Z X M g K D I w M j Y p L 0 F 1 d G 9 S Z W 1 v d m V k Q 2 9 s d W 1 u c z E u e 2 1 l d G F f b 2 N 0 L D E x f S Z x d W 9 0 O y w m c X V v d D t T Z W N 0 a W 9 u M S 9 W Z W 5 0 Y X M g T n V l d m F z L U R l c 2 l u c 3 R h b G F j a W 9 u Z X M g K D I w M j Y p L 0 F 1 d G 9 S Z W 1 v d m V k Q 2 9 s d W 1 u c z E u e 2 1 l d G F f b m 9 2 L D E y f S Z x d W 9 0 O y w m c X V v d D t T Z W N 0 a W 9 u M S 9 W Z W 5 0 Y X M g T n V l d m F z L U R l c 2 l u c 3 R h b G F j a W 9 u Z X M g K D I w M j Y p L 0 F 1 d G 9 S Z W 1 v d m V k Q 2 9 s d W 1 u c z E u e 2 1 l d G F f Z G l j L D E z f S Z x d W 9 0 O y w m c X V v d D t T Z W N 0 a W 9 u M S 9 W Z W 5 0 Y X M g T n V l d m F z L U R l c 2 l u c 3 R h b G F j a W 9 u Z X M g K D I w M j Y p L 0 F 1 d G 9 S Z W 1 v d m V k Q 2 9 s d W 1 u c z E u e 3 J l Y W x f Z W 5 l L D E 0 f S Z x d W 9 0 O y w m c X V v d D t T Z W N 0 a W 9 u M S 9 W Z W 5 0 Y X M g T n V l d m F z L U R l c 2 l u c 3 R h b G F j a W 9 u Z X M g K D I w M j Y p L 0 F 1 d G 9 S Z W 1 v d m V k Q 2 9 s d W 1 u c z E u e 3 J l Y W x f Z m V i L D E 1 f S Z x d W 9 0 O y w m c X V v d D t T Z W N 0 a W 9 u M S 9 W Z W 5 0 Y X M g T n V l d m F z L U R l c 2 l u c 3 R h b G F j a W 9 u Z X M g K D I w M j Y p L 0 F 1 d G 9 S Z W 1 v d m V k Q 2 9 s d W 1 u c z E u e 3 J l Y W x f b W F y L D E 2 f S Z x d W 9 0 O y w m c X V v d D t T Z W N 0 a W 9 u M S 9 W Z W 5 0 Y X M g T n V l d m F z L U R l c 2 l u c 3 R h b G F j a W 9 u Z X M g K D I w M j Y p L 0 F 1 d G 9 S Z W 1 v d m V k Q 2 9 s d W 1 u c z E u e 3 J l Y W x f Y W J y L D E 3 f S Z x d W 9 0 O y w m c X V v d D t T Z W N 0 a W 9 u M S 9 W Z W 5 0 Y X M g T n V l d m F z L U R l c 2 l u c 3 R h b G F j a W 9 u Z X M g K D I w M j Y p L 0 F 1 d G 9 S Z W 1 v d m V k Q 2 9 s d W 1 u c z E u e 3 J l Y W x f b W F 5 L D E 4 f S Z x d W 9 0 O y w m c X V v d D t T Z W N 0 a W 9 u M S 9 W Z W 5 0 Y X M g T n V l d m F z L U R l c 2 l u c 3 R h b G F j a W 9 u Z X M g K D I w M j Y p L 0 F 1 d G 9 S Z W 1 v d m V k Q 2 9 s d W 1 u c z E u e 3 J l Y W x f a n V u L D E 5 f S Z x d W 9 0 O y w m c X V v d D t T Z W N 0 a W 9 u M S 9 W Z W 5 0 Y X M g T n V l d m F z L U R l c 2 l u c 3 R h b G F j a W 9 u Z X M g K D I w M j Y p L 0 F 1 d G 9 S Z W 1 v d m V k Q 2 9 s d W 1 u c z E u e 3 J l Y W x f a n V s L D I w f S Z x d W 9 0 O y w m c X V v d D t T Z W N 0 a W 9 u M S 9 W Z W 5 0 Y X M g T n V l d m F z L U R l c 2 l u c 3 R h b G F j a W 9 u Z X M g K D I w M j Y p L 0 F 1 d G 9 S Z W 1 v d m V k Q 2 9 s d W 1 u c z E u e 3 J l Y W x f Y W d v L D I x f S Z x d W 9 0 O y w m c X V v d D t T Z W N 0 a W 9 u M S 9 W Z W 5 0 Y X M g T n V l d m F z L U R l c 2 l u c 3 R h b G F j a W 9 u Z X M g K D I w M j Y p L 0 F 1 d G 9 S Z W 1 v d m V k Q 2 9 s d W 1 u c z E u e 3 J l Y W x f c 2 V w L D I y f S Z x d W 9 0 O y w m c X V v d D t T Z W N 0 a W 9 u M S 9 W Z W 5 0 Y X M g T n V l d m F z L U R l c 2 l u c 3 R h b G F j a W 9 u Z X M g K D I w M j Y p L 0 F 1 d G 9 S Z W 1 v d m V k Q 2 9 s d W 1 u c z E u e 3 J l Y W x f b 2 N 0 L D I z f S Z x d W 9 0 O y w m c X V v d D t T Z W N 0 a W 9 u M S 9 W Z W 5 0 Y X M g T n V l d m F z L U R l c 2 l u c 3 R h b G F j a W 9 u Z X M g K D I w M j Y p L 0 F 1 d G 9 S Z W 1 v d m V k Q 2 9 s d W 1 u c z E u e 3 J l Y W x f b m 9 2 L D I 0 f S Z x d W 9 0 O y w m c X V v d D t T Z W N 0 a W 9 u M S 9 W Z W 5 0 Y X M g T n V l d m F z L U R l c 2 l u c 3 R h b G F j a W 9 u Z X M g K D I w M j Y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2 K S 9 B d X R v U m V t b 3 Z l Z E N v b H V t b n M x L n t j Z G d v X 2 l u Z G l j Y W R v c i w w f S Z x d W 9 0 O y w m c X V v d D t T Z W N 0 a W 9 u M S 9 W Z W 5 0 Y X M g T n V l d m F z L U R l c 2 l u c 3 R h b G F j a W 9 u Z X M g K D I w M j Y p L 0 F 1 d G 9 S Z W 1 v d m V k Q 2 9 s d W 1 u c z E u e 2 5 v b W J y Z V 9 p b m R p Y 2 F k b 3 I s M X 0 m c X V v d D s s J n F 1 b 3 Q 7 U 2 V j d G l v b j E v V m V u d G F z I E 5 1 Z X Z h c y 1 E Z X N p b n N 0 Y W x h Y 2 l v b m V z I C g y M D I 2 K S 9 B d X R v U m V t b 3 Z l Z E N v b H V t b n M x L n t t Z X R h X 2 V u Z S w y f S Z x d W 9 0 O y w m c X V v d D t T Z W N 0 a W 9 u M S 9 W Z W 5 0 Y X M g T n V l d m F z L U R l c 2 l u c 3 R h b G F j a W 9 u Z X M g K D I w M j Y p L 0 F 1 d G 9 S Z W 1 v d m V k Q 2 9 s d W 1 u c z E u e 2 1 l d G F f Z m V i L D N 9 J n F 1 b 3 Q 7 L C Z x d W 9 0 O 1 N l Y 3 R p b 2 4 x L 1 Z l b n R h c y B O d W V 2 Y X M t R G V z a W 5 z d G F s Y W N p b 2 5 l c y A o M j A y N i k v Q X V 0 b 1 J l b W 9 2 Z W R D b 2 x 1 b W 5 z M S 5 7 b W V 0 Y V 9 t Y X I s N H 0 m c X V v d D s s J n F 1 b 3 Q 7 U 2 V j d G l v b j E v V m V u d G F z I E 5 1 Z X Z h c y 1 E Z X N p b n N 0 Y W x h Y 2 l v b m V z I C g y M D I 2 K S 9 B d X R v U m V t b 3 Z l Z E N v b H V t b n M x L n t t Z X R h X 2 F i c i w 1 f S Z x d W 9 0 O y w m c X V v d D t T Z W N 0 a W 9 u M S 9 W Z W 5 0 Y X M g T n V l d m F z L U R l c 2 l u c 3 R h b G F j a W 9 u Z X M g K D I w M j Y p L 0 F 1 d G 9 S Z W 1 v d m V k Q 2 9 s d W 1 u c z E u e 2 1 l d G F f b W F 5 L D Z 9 J n F 1 b 3 Q 7 L C Z x d W 9 0 O 1 N l Y 3 R p b 2 4 x L 1 Z l b n R h c y B O d W V 2 Y X M t R G V z a W 5 z d G F s Y W N p b 2 5 l c y A o M j A y N i k v Q X V 0 b 1 J l b W 9 2 Z W R D b 2 x 1 b W 5 z M S 5 7 b W V 0 Y V 9 q d W 4 s N 3 0 m c X V v d D s s J n F 1 b 3 Q 7 U 2 V j d G l v b j E v V m V u d G F z I E 5 1 Z X Z h c y 1 E Z X N p b n N 0 Y W x h Y 2 l v b m V z I C g y M D I 2 K S 9 B d X R v U m V t b 3 Z l Z E N v b H V t b n M x L n t t Z X R h X 2 p 1 b C w 4 f S Z x d W 9 0 O y w m c X V v d D t T Z W N 0 a W 9 u M S 9 W Z W 5 0 Y X M g T n V l d m F z L U R l c 2 l u c 3 R h b G F j a W 9 u Z X M g K D I w M j Y p L 0 F 1 d G 9 S Z W 1 v d m V k Q 2 9 s d W 1 u c z E u e 2 1 l d G F f Y W d v L D l 9 J n F 1 b 3 Q 7 L C Z x d W 9 0 O 1 N l Y 3 R p b 2 4 x L 1 Z l b n R h c y B O d W V 2 Y X M t R G V z a W 5 z d G F s Y W N p b 2 5 l c y A o M j A y N i k v Q X V 0 b 1 J l b W 9 2 Z W R D b 2 x 1 b W 5 z M S 5 7 b W V 0 Y V 9 z Z X A s M T B 9 J n F 1 b 3 Q 7 L C Z x d W 9 0 O 1 N l Y 3 R p b 2 4 x L 1 Z l b n R h c y B O d W V 2 Y X M t R G V z a W 5 z d G F s Y W N p b 2 5 l c y A o M j A y N i k v Q X V 0 b 1 J l b W 9 2 Z W R D b 2 x 1 b W 5 z M S 5 7 b W V 0 Y V 9 v Y 3 Q s M T F 9 J n F 1 b 3 Q 7 L C Z x d W 9 0 O 1 N l Y 3 R p b 2 4 x L 1 Z l b n R h c y B O d W V 2 Y X M t R G V z a W 5 z d G F s Y W N p b 2 5 l c y A o M j A y N i k v Q X V 0 b 1 J l b W 9 2 Z W R D b 2 x 1 b W 5 z M S 5 7 b W V 0 Y V 9 u b 3 Y s M T J 9 J n F 1 b 3 Q 7 L C Z x d W 9 0 O 1 N l Y 3 R p b 2 4 x L 1 Z l b n R h c y B O d W V 2 Y X M t R G V z a W 5 z d G F s Y W N p b 2 5 l c y A o M j A y N i k v Q X V 0 b 1 J l b W 9 2 Z W R D b 2 x 1 b W 5 z M S 5 7 b W V 0 Y V 9 k a W M s M T N 9 J n F 1 b 3 Q 7 L C Z x d W 9 0 O 1 N l Y 3 R p b 2 4 x L 1 Z l b n R h c y B O d W V 2 Y X M t R G V z a W 5 z d G F s Y W N p b 2 5 l c y A o M j A y N i k v Q X V 0 b 1 J l b W 9 2 Z W R D b 2 x 1 b W 5 z M S 5 7 c m V h b F 9 l b m U s M T R 9 J n F 1 b 3 Q 7 L C Z x d W 9 0 O 1 N l Y 3 R p b 2 4 x L 1 Z l b n R h c y B O d W V 2 Y X M t R G V z a W 5 z d G F s Y W N p b 2 5 l c y A o M j A y N i k v Q X V 0 b 1 J l b W 9 2 Z W R D b 2 x 1 b W 5 z M S 5 7 c m V h b F 9 m Z W I s M T V 9 J n F 1 b 3 Q 7 L C Z x d W 9 0 O 1 N l Y 3 R p b 2 4 x L 1 Z l b n R h c y B O d W V 2 Y X M t R G V z a W 5 z d G F s Y W N p b 2 5 l c y A o M j A y N i k v Q X V 0 b 1 J l b W 9 2 Z W R D b 2 x 1 b W 5 z M S 5 7 c m V h b F 9 t Y X I s M T Z 9 J n F 1 b 3 Q 7 L C Z x d W 9 0 O 1 N l Y 3 R p b 2 4 x L 1 Z l b n R h c y B O d W V 2 Y X M t R G V z a W 5 z d G F s Y W N p b 2 5 l c y A o M j A y N i k v Q X V 0 b 1 J l b W 9 2 Z W R D b 2 x 1 b W 5 z M S 5 7 c m V h b F 9 h Y n I s M T d 9 J n F 1 b 3 Q 7 L C Z x d W 9 0 O 1 N l Y 3 R p b 2 4 x L 1 Z l b n R h c y B O d W V 2 Y X M t R G V z a W 5 z d G F s Y W N p b 2 5 l c y A o M j A y N i k v Q X V 0 b 1 J l b W 9 2 Z W R D b 2 x 1 b W 5 z M S 5 7 c m V h b F 9 t Y X k s M T h 9 J n F 1 b 3 Q 7 L C Z x d W 9 0 O 1 N l Y 3 R p b 2 4 x L 1 Z l b n R h c y B O d W V 2 Y X M t R G V z a W 5 z d G F s Y W N p b 2 5 l c y A o M j A y N i k v Q X V 0 b 1 J l b W 9 2 Z W R D b 2 x 1 b W 5 z M S 5 7 c m V h b F 9 q d W 4 s M T l 9 J n F 1 b 3 Q 7 L C Z x d W 9 0 O 1 N l Y 3 R p b 2 4 x L 1 Z l b n R h c y B O d W V 2 Y X M t R G V z a W 5 z d G F s Y W N p b 2 5 l c y A o M j A y N i k v Q X V 0 b 1 J l b W 9 2 Z W R D b 2 x 1 b W 5 z M S 5 7 c m V h b F 9 q d W w s M j B 9 J n F 1 b 3 Q 7 L C Z x d W 9 0 O 1 N l Y 3 R p b 2 4 x L 1 Z l b n R h c y B O d W V 2 Y X M t R G V z a W 5 z d G F s Y W N p b 2 5 l c y A o M j A y N i k v Q X V 0 b 1 J l b W 9 2 Z W R D b 2 x 1 b W 5 z M S 5 7 c m V h b F 9 h Z 2 8 s M j F 9 J n F 1 b 3 Q 7 L C Z x d W 9 0 O 1 N l Y 3 R p b 2 4 x L 1 Z l b n R h c y B O d W V 2 Y X M t R G V z a W 5 z d G F s Y W N p b 2 5 l c y A o M j A y N i k v Q X V 0 b 1 J l b W 9 2 Z W R D b 2 x 1 b W 5 z M S 5 7 c m V h b F 9 z Z X A s M j J 9 J n F 1 b 3 Q 7 L C Z x d W 9 0 O 1 N l Y 3 R p b 2 4 x L 1 Z l b n R h c y B O d W V 2 Y X M t R G V z a W 5 z d G F s Y W N p b 2 5 l c y A o M j A y N i k v Q X V 0 b 1 J l b W 9 2 Z W R D b 2 x 1 b W 5 z M S 5 7 c m V h b F 9 v Y 3 Q s M j N 9 J n F 1 b 3 Q 7 L C Z x d W 9 0 O 1 N l Y 3 R p b 2 4 x L 1 Z l b n R h c y B O d W V 2 Y X M t R G V z a W 5 z d G F s Y W N p b 2 5 l c y A o M j A y N i k v Q X V 0 b 1 J l b W 9 2 Z W R D b 2 x 1 b W 5 z M S 5 7 c m V h b F 9 u b 3 Y s M j R 9 J n F 1 b 3 Q 7 L C Z x d W 9 0 O 1 N l Y 3 R p b 2 4 x L 1 Z l b n R h c y B O d W V 2 Y X M t R G V z a W 5 z d G F s Y W N p b 2 5 l c y A o M j A y N i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2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Y i y j T s + Y b k i X l 8 B 4 M 0 y K 0 g A A A A A C A A A A A A A Q Z g A A A A E A A C A A A A B p g G z a B 0 C q G I E C N 9 a M Y B H a c F Y A e 0 / a Z b a f k p d 2 2 Y e 9 2 A A A A A A O g A A A A A I A A C A A A A D Y h t O P k u Z t Q n h h Q Z d c 7 7 m U s 2 K W f J Q v o 5 a s z R k O T j S B u F A A A A A g 8 1 d J X b z o c A D l I V E m M o q N x a m u X m i O x W p c V a z m D X T o I a S 4 a 3 / 8 B p C o q 5 1 r 2 J J u f B s r V m I H 1 8 v e P 6 1 A / X i e c l B K Q H U V A X 1 k k I o T w G P C q f t O t k A A A A B u s h Q T j 3 w y G 4 f c c 4 O a s g C h t K z W 4 V 1 U e 4 4 S u 3 G i x j 7 p 2 c r Q I U N X X N H 5 3 h b 3 W j q k H b L f q r C z p 7 B 0 P F 7 i k h u l M M J a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datos2026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2026-05-14T19:52:12Z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1b512252-4a7f-4de2-98be-8354945d3256</vt:lpwstr>
  </property>
</Properties>
</file>