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EE91303A-F561-45C9-9739-56E5518CA265}" xr6:coauthVersionLast="47" xr6:coauthVersionMax="47" xr10:uidLastSave="{00000000-0000-0000-0000-000000000000}"/>
  <bookViews>
    <workbookView xWindow="-110" yWindow="-110" windowWidth="19420" windowHeight="10300" activeTab="6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N1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N6" i="13"/>
  <c r="N5" i="13"/>
  <c r="N4" i="13"/>
  <c r="N3" i="13"/>
  <c r="N2" i="13"/>
  <c r="H17" i="12"/>
  <c r="G17" i="12"/>
  <c r="F17" i="12"/>
  <c r="D17" i="12"/>
  <c r="B17" i="12"/>
  <c r="H15" i="12"/>
  <c r="G15" i="12"/>
  <c r="F15" i="12"/>
  <c r="D15" i="12"/>
  <c r="B15" i="12"/>
  <c r="H13" i="12"/>
  <c r="D13" i="12"/>
  <c r="I10" i="12"/>
  <c r="I13" i="12" s="1"/>
  <c r="H10" i="12"/>
  <c r="G10" i="12"/>
  <c r="G13" i="12" s="1"/>
  <c r="F10" i="12"/>
  <c r="F13" i="12" s="1"/>
  <c r="E10" i="12"/>
  <c r="E13" i="12" s="1"/>
  <c r="D10" i="12"/>
  <c r="C10" i="12"/>
  <c r="C13" i="12" s="1"/>
  <c r="B10" i="12"/>
  <c r="B13" i="12" s="1"/>
  <c r="H9" i="12"/>
  <c r="G9" i="12"/>
  <c r="F9" i="12"/>
  <c r="D9" i="12"/>
  <c r="B9" i="12"/>
  <c r="H8" i="12"/>
  <c r="G8" i="12"/>
  <c r="F8" i="12"/>
  <c r="D8" i="12"/>
  <c r="B8" i="12"/>
  <c r="H17" i="11"/>
  <c r="G17" i="11"/>
  <c r="F17" i="11"/>
  <c r="D17" i="11"/>
  <c r="B17" i="11"/>
  <c r="H15" i="11"/>
  <c r="G15" i="11"/>
  <c r="F15" i="11"/>
  <c r="D15" i="11"/>
  <c r="B15" i="11"/>
  <c r="H13" i="11"/>
  <c r="D13" i="11"/>
  <c r="I10" i="11"/>
  <c r="I13" i="11" s="1"/>
  <c r="H10" i="11"/>
  <c r="G10" i="11"/>
  <c r="G13" i="11" s="1"/>
  <c r="F10" i="11"/>
  <c r="F13" i="11" s="1"/>
  <c r="E10" i="11"/>
  <c r="E13" i="11" s="1"/>
  <c r="D10" i="11"/>
  <c r="C10" i="11"/>
  <c r="C13" i="11" s="1"/>
  <c r="B10" i="11"/>
  <c r="B13" i="11" s="1"/>
  <c r="H9" i="11"/>
  <c r="G9" i="11"/>
  <c r="F9" i="11"/>
  <c r="D9" i="11"/>
  <c r="B9" i="11"/>
  <c r="H8" i="11"/>
  <c r="G8" i="11"/>
  <c r="F8" i="11"/>
  <c r="D8" i="11"/>
  <c r="B8" i="11"/>
  <c r="H17" i="10"/>
  <c r="G17" i="10"/>
  <c r="F17" i="10"/>
  <c r="D17" i="10"/>
  <c r="B17" i="10"/>
  <c r="H15" i="10"/>
  <c r="G15" i="10"/>
  <c r="F15" i="10"/>
  <c r="D15" i="10"/>
  <c r="B15" i="10"/>
  <c r="H13" i="10"/>
  <c r="D13" i="10"/>
  <c r="I10" i="10"/>
  <c r="I13" i="10" s="1"/>
  <c r="H10" i="10"/>
  <c r="G10" i="10"/>
  <c r="G13" i="10" s="1"/>
  <c r="F10" i="10"/>
  <c r="F13" i="10" s="1"/>
  <c r="E10" i="10"/>
  <c r="E13" i="10" s="1"/>
  <c r="D10" i="10"/>
  <c r="C10" i="10"/>
  <c r="C13" i="10" s="1"/>
  <c r="B10" i="10"/>
  <c r="B13" i="10" s="1"/>
  <c r="H9" i="10"/>
  <c r="G9" i="10"/>
  <c r="F9" i="10"/>
  <c r="D9" i="10"/>
  <c r="B9" i="10"/>
  <c r="H8" i="10"/>
  <c r="G8" i="10"/>
  <c r="F8" i="10"/>
  <c r="D8" i="10"/>
  <c r="B8" i="10"/>
  <c r="H17" i="9"/>
  <c r="G17" i="9"/>
  <c r="F17" i="9"/>
  <c r="D17" i="9"/>
  <c r="B17" i="9"/>
  <c r="H15" i="9"/>
  <c r="G15" i="9"/>
  <c r="F15" i="9"/>
  <c r="D15" i="9"/>
  <c r="B15" i="9"/>
  <c r="H13" i="9"/>
  <c r="D13" i="9"/>
  <c r="I10" i="9"/>
  <c r="I13" i="9" s="1"/>
  <c r="H10" i="9"/>
  <c r="G10" i="9"/>
  <c r="G13" i="9" s="1"/>
  <c r="F10" i="9"/>
  <c r="F13" i="9" s="1"/>
  <c r="E10" i="9"/>
  <c r="E13" i="9" s="1"/>
  <c r="D10" i="9"/>
  <c r="C10" i="9"/>
  <c r="C13" i="9" s="1"/>
  <c r="B10" i="9"/>
  <c r="B13" i="9" s="1"/>
  <c r="H9" i="9"/>
  <c r="G9" i="9"/>
  <c r="F9" i="9"/>
  <c r="D9" i="9"/>
  <c r="B9" i="9"/>
  <c r="H8" i="9"/>
  <c r="G8" i="9"/>
  <c r="F8" i="9"/>
  <c r="D8" i="9"/>
  <c r="B8" i="9"/>
  <c r="H17" i="8"/>
  <c r="G17" i="8"/>
  <c r="F17" i="8"/>
  <c r="D17" i="8"/>
  <c r="B17" i="8"/>
  <c r="H15" i="8"/>
  <c r="G15" i="8"/>
  <c r="F15" i="8"/>
  <c r="D15" i="8"/>
  <c r="B15" i="8"/>
  <c r="H13" i="8"/>
  <c r="D13" i="8"/>
  <c r="I10" i="8"/>
  <c r="I13" i="8" s="1"/>
  <c r="H10" i="8"/>
  <c r="G10" i="8"/>
  <c r="G13" i="8" s="1"/>
  <c r="F10" i="8"/>
  <c r="F13" i="8" s="1"/>
  <c r="E10" i="8"/>
  <c r="E13" i="8" s="1"/>
  <c r="D10" i="8"/>
  <c r="C10" i="8"/>
  <c r="C13" i="8" s="1"/>
  <c r="B10" i="8"/>
  <c r="B13" i="8" s="1"/>
  <c r="H9" i="8"/>
  <c r="G9" i="8"/>
  <c r="F9" i="8"/>
  <c r="D9" i="8"/>
  <c r="B9" i="8"/>
  <c r="H8" i="8"/>
  <c r="G8" i="8"/>
  <c r="F8" i="8"/>
  <c r="D8" i="8"/>
  <c r="B8" i="8"/>
  <c r="H17" i="7"/>
  <c r="G17" i="7"/>
  <c r="F17" i="7"/>
  <c r="D17" i="7"/>
  <c r="B17" i="7"/>
  <c r="H15" i="7"/>
  <c r="G15" i="7"/>
  <c r="F15" i="7"/>
  <c r="D15" i="7"/>
  <c r="B15" i="7"/>
  <c r="H13" i="7"/>
  <c r="D13" i="7"/>
  <c r="I10" i="7"/>
  <c r="I13" i="7" s="1"/>
  <c r="H10" i="7"/>
  <c r="G10" i="7"/>
  <c r="G13" i="7" s="1"/>
  <c r="F10" i="7"/>
  <c r="F13" i="7" s="1"/>
  <c r="E10" i="7"/>
  <c r="E13" i="7" s="1"/>
  <c r="D10" i="7"/>
  <c r="C10" i="7"/>
  <c r="C13" i="7" s="1"/>
  <c r="B10" i="7"/>
  <c r="B13" i="7" s="1"/>
  <c r="H9" i="7"/>
  <c r="G9" i="7"/>
  <c r="F9" i="7"/>
  <c r="D9" i="7"/>
  <c r="B9" i="7"/>
  <c r="H8" i="7"/>
  <c r="G8" i="7"/>
  <c r="F8" i="7"/>
  <c r="D8" i="7"/>
  <c r="B8" i="7"/>
  <c r="H17" i="6"/>
  <c r="G17" i="6"/>
  <c r="F17" i="6"/>
  <c r="D17" i="6"/>
  <c r="B17" i="6"/>
  <c r="H15" i="6"/>
  <c r="G15" i="6"/>
  <c r="F15" i="6"/>
  <c r="D15" i="6"/>
  <c r="B15" i="6"/>
  <c r="H13" i="6"/>
  <c r="D13" i="6"/>
  <c r="I10" i="6"/>
  <c r="I13" i="6" s="1"/>
  <c r="H10" i="6"/>
  <c r="G10" i="6"/>
  <c r="G13" i="6" s="1"/>
  <c r="F10" i="6"/>
  <c r="F13" i="6" s="1"/>
  <c r="E10" i="6"/>
  <c r="E13" i="6" s="1"/>
  <c r="D10" i="6"/>
  <c r="C10" i="6"/>
  <c r="C13" i="6" s="1"/>
  <c r="B10" i="6"/>
  <c r="B13" i="6" s="1"/>
  <c r="H9" i="6"/>
  <c r="G9" i="6"/>
  <c r="F9" i="6"/>
  <c r="D9" i="6"/>
  <c r="B9" i="6"/>
  <c r="H8" i="6"/>
  <c r="G8" i="6"/>
  <c r="F8" i="6"/>
  <c r="D8" i="6"/>
  <c r="B8" i="6"/>
  <c r="H17" i="5"/>
  <c r="G17" i="5"/>
  <c r="F17" i="5"/>
  <c r="D17" i="5"/>
  <c r="B17" i="5"/>
  <c r="H15" i="5"/>
  <c r="G15" i="5"/>
  <c r="F15" i="5"/>
  <c r="D15" i="5"/>
  <c r="B15" i="5"/>
  <c r="H13" i="5"/>
  <c r="D13" i="5"/>
  <c r="C13" i="5"/>
  <c r="I10" i="5"/>
  <c r="I13" i="5" s="1"/>
  <c r="H10" i="5"/>
  <c r="G10" i="5"/>
  <c r="G13" i="5" s="1"/>
  <c r="F10" i="5"/>
  <c r="F13" i="5" s="1"/>
  <c r="E10" i="5"/>
  <c r="E13" i="5" s="1"/>
  <c r="D10" i="5"/>
  <c r="C10" i="5"/>
  <c r="B10" i="5"/>
  <c r="B13" i="5" s="1"/>
  <c r="H9" i="5"/>
  <c r="G9" i="5"/>
  <c r="F9" i="5"/>
  <c r="D9" i="5"/>
  <c r="B9" i="5"/>
  <c r="H8" i="5"/>
  <c r="G8" i="5"/>
  <c r="F8" i="5"/>
  <c r="D8" i="5"/>
  <c r="B8" i="5"/>
  <c r="H17" i="4"/>
  <c r="G17" i="4"/>
  <c r="F17" i="4"/>
  <c r="D17" i="4"/>
  <c r="B17" i="4"/>
  <c r="H15" i="4"/>
  <c r="G15" i="4"/>
  <c r="F15" i="4"/>
  <c r="D15" i="4"/>
  <c r="B15" i="4"/>
  <c r="H13" i="4"/>
  <c r="D13" i="4"/>
  <c r="I10" i="4"/>
  <c r="I13" i="4" s="1"/>
  <c r="H10" i="4"/>
  <c r="G10" i="4"/>
  <c r="G13" i="4" s="1"/>
  <c r="F10" i="4"/>
  <c r="F13" i="4" s="1"/>
  <c r="E10" i="4"/>
  <c r="E13" i="4" s="1"/>
  <c r="D10" i="4"/>
  <c r="C10" i="4"/>
  <c r="C13" i="4" s="1"/>
  <c r="B10" i="4"/>
  <c r="B13" i="4" s="1"/>
  <c r="H9" i="4"/>
  <c r="G9" i="4"/>
  <c r="F9" i="4"/>
  <c r="D9" i="4"/>
  <c r="B9" i="4"/>
  <c r="H8" i="4"/>
  <c r="G8" i="4"/>
  <c r="F8" i="4"/>
  <c r="D8" i="4"/>
  <c r="B8" i="4"/>
  <c r="H17" i="3"/>
  <c r="G17" i="3"/>
  <c r="F17" i="3"/>
  <c r="D17" i="3"/>
  <c r="B17" i="3"/>
  <c r="H15" i="3"/>
  <c r="G15" i="3"/>
  <c r="F15" i="3"/>
  <c r="D15" i="3"/>
  <c r="B15" i="3"/>
  <c r="H13" i="3"/>
  <c r="D13" i="3"/>
  <c r="I10" i="3"/>
  <c r="I13" i="3" s="1"/>
  <c r="H10" i="3"/>
  <c r="G10" i="3"/>
  <c r="G13" i="3" s="1"/>
  <c r="F10" i="3"/>
  <c r="F13" i="3" s="1"/>
  <c r="E10" i="3"/>
  <c r="E13" i="3" s="1"/>
  <c r="D10" i="3"/>
  <c r="C10" i="3"/>
  <c r="C13" i="3" s="1"/>
  <c r="B10" i="3"/>
  <c r="B13" i="3" s="1"/>
  <c r="H9" i="3"/>
  <c r="G9" i="3"/>
  <c r="F9" i="3"/>
  <c r="D9" i="3"/>
  <c r="B9" i="3"/>
  <c r="H8" i="3"/>
  <c r="G8" i="3"/>
  <c r="F8" i="3"/>
  <c r="D8" i="3"/>
  <c r="B8" i="3"/>
  <c r="H17" i="2"/>
  <c r="G17" i="2"/>
  <c r="F17" i="2"/>
  <c r="D17" i="2"/>
  <c r="B17" i="2"/>
  <c r="H15" i="2"/>
  <c r="G15" i="2"/>
  <c r="F15" i="2"/>
  <c r="D15" i="2"/>
  <c r="B15" i="2"/>
  <c r="H13" i="2"/>
  <c r="D13" i="2"/>
  <c r="I10" i="2"/>
  <c r="I13" i="2" s="1"/>
  <c r="H10" i="2"/>
  <c r="G10" i="2"/>
  <c r="G13" i="2" s="1"/>
  <c r="F10" i="2"/>
  <c r="F13" i="2" s="1"/>
  <c r="E10" i="2"/>
  <c r="E13" i="2" s="1"/>
  <c r="D10" i="2"/>
  <c r="C10" i="2"/>
  <c r="C13" i="2" s="1"/>
  <c r="B10" i="2"/>
  <c r="B13" i="2" s="1"/>
  <c r="H9" i="2"/>
  <c r="G9" i="2"/>
  <c r="F9" i="2"/>
  <c r="D9" i="2"/>
  <c r="B9" i="2"/>
  <c r="H8" i="2"/>
  <c r="G8" i="2"/>
  <c r="F8" i="2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H17" i="1"/>
  <c r="G17" i="1"/>
  <c r="D17" i="1"/>
  <c r="B17" i="1"/>
  <c r="F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H15" i="1"/>
  <c r="G15" i="1"/>
  <c r="D15" i="1"/>
  <c r="B15" i="1"/>
  <c r="F15" i="1" s="1"/>
  <c r="H13" i="1"/>
  <c r="D13" i="1"/>
  <c r="I10" i="1"/>
  <c r="I13" i="1" s="1"/>
  <c r="H10" i="1"/>
  <c r="G10" i="1"/>
  <c r="G13" i="1" s="1"/>
  <c r="F10" i="1"/>
  <c r="F13" i="1" s="1"/>
  <c r="E10" i="1"/>
  <c r="E13" i="1" s="1"/>
  <c r="D10" i="1"/>
  <c r="C10" i="1"/>
  <c r="C13" i="1" s="1"/>
  <c r="B10" i="1"/>
  <c r="B13" i="1" s="1"/>
  <c r="I9" i="1"/>
  <c r="I9" i="2" s="1"/>
  <c r="I9" i="3" s="1"/>
  <c r="I9" i="4" s="1"/>
  <c r="I9" i="5" s="1"/>
  <c r="I9" i="6" s="1"/>
  <c r="I9" i="7" s="1"/>
  <c r="H9" i="1"/>
  <c r="G9" i="1"/>
  <c r="F9" i="1"/>
  <c r="D9" i="1"/>
  <c r="B9" i="1"/>
  <c r="I8" i="1"/>
  <c r="I8" i="2" s="1"/>
  <c r="I8" i="3" s="1"/>
  <c r="I8" i="4" s="1"/>
  <c r="I8" i="5" s="1"/>
  <c r="I8" i="6" s="1"/>
  <c r="I8" i="7" s="1"/>
  <c r="H8" i="1"/>
  <c r="G8" i="1"/>
  <c r="F8" i="1"/>
  <c r="D8" i="1"/>
  <c r="B8" i="1"/>
  <c r="I8" i="12" l="1"/>
  <c r="I8" i="11"/>
  <c r="I8" i="10"/>
  <c r="I8" i="8"/>
  <c r="I8" i="9" s="1"/>
  <c r="I9" i="12"/>
  <c r="I9" i="11"/>
  <c r="I9" i="10"/>
  <c r="I9" i="8"/>
  <c r="I9" i="9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<sst xmlns="http://schemas.openxmlformats.org/spreadsheetml/2006/main" count="360" uniqueCount="58">
  <si>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</si>
  <si>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</si>
  <si>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</si>
  <si>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2025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</si>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</sst>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3" fontId="9" fillId="0" borderId="6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1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IFERROR(__xludf.DUMMYFUNCTION("+Hoja2!B8"),54.1999999999999)</f>
        <v>54.199999999999903</v>
      </c>
      <c r="C8" s="8"/>
      <c r="D8" s="9">
        <f ca="1">IFERROR(__xludf.DUMMYFUNCTION("+IFERROR((C8/B8),0)"),0)</f>
        <v>0</v>
      </c>
      <c r="E8" s="8"/>
      <c r="F8" s="8">
        <f ca="1">IFERROR(__xludf.DUMMYFUNCTION("+B8"),54.1999999999999)</f>
        <v>54.199999999999903</v>
      </c>
      <c r="G8" s="8" t="str">
        <f ca="1">IFERROR(__xludf.DUMMYFUNCTION("+C8"),"")</f>
        <v/>
      </c>
      <c r="H8" s="9">
        <f ca="1">IFERROR(__xludf.DUMMYFUNCTION("+IFERROR((G8/F8),0)"),0)</f>
        <v>0</v>
      </c>
      <c r="I8" s="10">
        <f t="shared" ref="I8:I9" si="0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IFERROR(__xludf.DUMMYFUNCTION("+Hoja2!B19"),6.4)</f>
        <v>6.4</v>
      </c>
      <c r="C9" s="8"/>
      <c r="D9" s="9">
        <f ca="1">IFERROR(__xludf.DUMMYFUNCTION("+IFERROR((C9/B9),0)"),0)</f>
        <v>0</v>
      </c>
      <c r="E9" s="8"/>
      <c r="F9" s="8">
        <f ca="1">IFERROR(__xludf.DUMMYFUNCTION("+B9"),6.4)</f>
        <v>6.4</v>
      </c>
      <c r="G9" s="8" t="str">
        <f ca="1">IFERROR(__xludf.DUMMYFUNCTION("+C9"),"")</f>
        <v/>
      </c>
      <c r="H9" s="9">
        <f ca="1">IFERROR(__xludf.DUMMYFUNCTION("+IFERROR((G9/F9),0)"),0)</f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IFERROR(__xludf.DUMMYFUNCTION("+F8-F9"),47.8)</f>
        <v>47.8</v>
      </c>
      <c r="G10" s="12">
        <f ca="1">IFERROR(__xludf.DUMMYFUNCTION("+G8-G9"),0)</f>
        <v>0</v>
      </c>
      <c r="H10" s="13">
        <f ca="1">IFERROR(__xludf.DUMMYFUNCTION("+IFERROR(G10/F10,0)"),0)</f>
        <v>0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1">B10</f>
        <v>47.8</v>
      </c>
      <c r="C13" s="12">
        <f t="shared" ca="1" si="1"/>
        <v>0</v>
      </c>
      <c r="D13" s="13">
        <f ca="1">IFERROR(__xludf.DUMMYFUNCTION("+IFERROR((C13/B13),0)"),0)</f>
        <v>0</v>
      </c>
      <c r="E13" s="12">
        <f t="shared" ref="E13:G13" ca="1" si="2">E10</f>
        <v>0</v>
      </c>
      <c r="F13" s="12">
        <f t="shared" ca="1" si="2"/>
        <v>47.8</v>
      </c>
      <c r="G13" s="12">
        <f t="shared" ca="1" si="2"/>
        <v>0</v>
      </c>
      <c r="H13" s="13">
        <f ca="1">IFERROR(__xludf.DUMMYFUNCTION("+IFERROR((G13/F13),0)"),0)</f>
        <v>0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IFERROR(__xludf.DUMMYFUNCTION("+Hoja2!B35"),1083.45)</f>
        <v>1083.45</v>
      </c>
      <c r="C15" s="8"/>
      <c r="D15" s="13">
        <f ca="1">IFERROR(__xludf.DUMMYFUNCTION("+IFERROR((C15/B15),0)"),0)</f>
        <v>0</v>
      </c>
      <c r="E15" s="8"/>
      <c r="F15" s="17">
        <f ca="1">B15</f>
        <v>1083.45</v>
      </c>
      <c r="G15" s="17" t="str">
        <f ca="1">IFERROR(__xludf.DUMMYFUNCTION("+C15"),"")</f>
        <v/>
      </c>
      <c r="H15" s="13">
        <f ca="1">IFERROR(__xludf.DUMMYFUNCTION("+IFERROR((G15/F15),0)"),0)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IFERROR(__xludf.DUMMYFUNCTION("+Hoja2!B36"),835)</f>
        <v>835</v>
      </c>
      <c r="C17" s="8"/>
      <c r="D17" s="13">
        <f ca="1">IFERROR(__xludf.DUMMYFUNCTION("+IFERROR((C17/B17),0)"),0)</f>
        <v>0</v>
      </c>
      <c r="E17" s="8"/>
      <c r="F17" s="17">
        <f ca="1">B17</f>
        <v>835</v>
      </c>
      <c r="G17" s="17" t="str">
        <f ca="1">IFERROR(__xludf.DUMMYFUNCTION("+C17"),"")</f>
        <v/>
      </c>
      <c r="H17" s="13">
        <f ca="1">IFERROR(__xludf.DUMMYFUNCTION("+IFERROR((G17/F17),0)"),0)</f>
        <v>0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27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IFERROR(__xludf.DUMMYFUNCTION("+Hoja2!K8"),119.24)</f>
        <v>119.24</v>
      </c>
      <c r="C8" s="8"/>
      <c r="D8" s="9">
        <f ca="1">IFERROR(__xludf.DUMMYFUNCTION("+IFERROR((C8/B8),0)"),0)</f>
        <v>0</v>
      </c>
      <c r="E8" s="8"/>
      <c r="F8" s="8">
        <f ca="1">IFERROR(__xludf.DUMMYFUNCTION("+B8+SEP!F8"),867.2)</f>
        <v>867.2</v>
      </c>
      <c r="G8" s="8">
        <f ca="1">IFERROR(__xludf.DUMMYFUNCTION("+C8+SEP!G8"),0)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IFERROR(__xludf.DUMMYFUNCTION("+Hoja2!K19"),14.08)</f>
        <v>14.08</v>
      </c>
      <c r="C9" s="8"/>
      <c r="D9" s="9">
        <f ca="1">IFERROR(__xludf.DUMMYFUNCTION("+IFERROR((C9/B9),0)"),0)</f>
        <v>0</v>
      </c>
      <c r="E9" s="8"/>
      <c r="F9" s="8">
        <f ca="1">IFERROR(__xludf.DUMMYFUNCTION("+B9+SEP!F9"),102.399999999999)</f>
        <v>102.399999999999</v>
      </c>
      <c r="G9" s="8">
        <f ca="1">IFERROR(__xludf.DUMMYFUNCTION("+C9+SEP!G9"),107)</f>
        <v>107</v>
      </c>
      <c r="H9" s="9">
        <f ca="1">IFERROR(__xludf.DUMMYFUNCTION("+IFERROR((G9/F9),0)"),1.044921875)</f>
        <v>1.044921875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IFERROR(__xludf.DUMMYFUNCTION("+F8-F9"),764.8)</f>
        <v>764.8</v>
      </c>
      <c r="G10" s="12">
        <f ca="1">IFERROR(__xludf.DUMMYFUNCTION("+G8-G9"),-107)</f>
        <v>-107</v>
      </c>
      <c r="H10" s="13">
        <f ca="1">IFERROR(__xludf.DUMMYFUNCTION("+IFERROR(G10/F10,0)"),-0.139905857740585)</f>
        <v>-0.139905857740585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764.8</v>
      </c>
      <c r="G13" s="12">
        <f t="shared" ca="1" si="1"/>
        <v>-107</v>
      </c>
      <c r="H13" s="13">
        <f ca="1">IFERROR(__xludf.DUMMYFUNCTION("+IFERROR((G13/F13),0)"),-0.139905857740585)</f>
        <v>-0.139905857740585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IFERROR(__xludf.DUMMYFUNCTION("+Hoja2!K35"),2383.59)</f>
        <v>2383.59</v>
      </c>
      <c r="C15" s="8"/>
      <c r="D15" s="13">
        <f ca="1">IFERROR(__xludf.DUMMYFUNCTION("+IFERROR((C15/B15),0)"),0)</f>
        <v>0</v>
      </c>
      <c r="E15" s="8"/>
      <c r="F15" s="8">
        <f ca="1">IFERROR(__xludf.DUMMYFUNCTION("+B15+SEP!F15"),17335.2)</f>
        <v>17335.2</v>
      </c>
      <c r="G15" s="8">
        <f ca="1">IFERROR(__xludf.DUMMYFUNCTION("+C15+SEP!G15"),3758)</f>
        <v>3758</v>
      </c>
      <c r="H15" s="13">
        <f ca="1">IFERROR(__xludf.DUMMYFUNCTION("+IFERROR((G15/F15),0)"),0.216784346301167)</f>
        <v>0.216784346301167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IFERROR(__xludf.DUMMYFUNCTION("+Hoja2!K36"),1837)</f>
        <v>1837</v>
      </c>
      <c r="C17" s="8"/>
      <c r="D17" s="13">
        <f ca="1">IFERROR(__xludf.DUMMYFUNCTION("+IFERROR((C17/B17),0)"),0)</f>
        <v>0</v>
      </c>
      <c r="E17" s="8"/>
      <c r="F17" s="8">
        <f ca="1">IFERROR(__xludf.DUMMYFUNCTION("+B17+SEP!F17"),13360)</f>
        <v>13360</v>
      </c>
      <c r="G17" s="8">
        <f ca="1">IFERROR(__xludf.DUMMYFUNCTION("+C17+SEP!G17"),608)</f>
        <v>608</v>
      </c>
      <c r="H17" s="13">
        <f ca="1">IFERROR(__xludf.DUMMYFUNCTION("+IFERROR((G17/F17),0)"),0.0455089820359281)</f>
        <v>4.5508982035928097E-2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28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IFERROR(__xludf.DUMMYFUNCTION("+Hoja2!L8"),119.24)</f>
        <v>119.24</v>
      </c>
      <c r="C8" s="8"/>
      <c r="D8" s="9">
        <f ca="1">IFERROR(__xludf.DUMMYFUNCTION("+IFERROR((C8/B8),0)"),0)</f>
        <v>0</v>
      </c>
      <c r="E8" s="8"/>
      <c r="F8" s="8">
        <f ca="1">IFERROR(__xludf.DUMMYFUNCTION("+B8+OCT!F8"),986.44)</f>
        <v>986.44</v>
      </c>
      <c r="G8" s="8">
        <f ca="1">IFERROR(__xludf.DUMMYFUNCTION("+C8+OCT!G8"),0)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IFERROR(__xludf.DUMMYFUNCTION("+Hoja2!L19"),14.08)</f>
        <v>14.08</v>
      </c>
      <c r="C9" s="8"/>
      <c r="D9" s="9">
        <f ca="1">IFERROR(__xludf.DUMMYFUNCTION("+IFERROR((C9/B9),0)"),0)</f>
        <v>0</v>
      </c>
      <c r="E9" s="8"/>
      <c r="F9" s="8">
        <f ca="1">IFERROR(__xludf.DUMMYFUNCTION("+B9+OCT!F9"),116.479999999999)</f>
        <v>116.479999999999</v>
      </c>
      <c r="G9" s="8">
        <f ca="1">IFERROR(__xludf.DUMMYFUNCTION("+C9+OCT!G9"),107)</f>
        <v>107</v>
      </c>
      <c r="H9" s="9">
        <f ca="1">IFERROR(__xludf.DUMMYFUNCTION("+IFERROR((G9/F9),0)"),0.918612637362637)</f>
        <v>0.91861263736263699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IFERROR(__xludf.DUMMYFUNCTION("+F8-F9"),869.96)</f>
        <v>869.96</v>
      </c>
      <c r="G10" s="12">
        <f ca="1">IFERROR(__xludf.DUMMYFUNCTION("+G8-G9"),-107)</f>
        <v>-107</v>
      </c>
      <c r="H10" s="13">
        <f ca="1">IFERROR(__xludf.DUMMYFUNCTION("+IFERROR(G10/F10,0)"),-0.122994160651064)</f>
        <v>-0.122994160651064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869.96</v>
      </c>
      <c r="G13" s="12">
        <f t="shared" ca="1" si="1"/>
        <v>-107</v>
      </c>
      <c r="H13" s="13">
        <f ca="1">IFERROR(__xludf.DUMMYFUNCTION("+IFERROR((G13/F13),0)"),-0.122994160651064)</f>
        <v>-0.122994160651064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IFERROR(__xludf.DUMMYFUNCTION("+Hoja2!L35"),2383.59)</f>
        <v>2383.59</v>
      </c>
      <c r="C15" s="8"/>
      <c r="D15" s="13">
        <f ca="1">IFERROR(__xludf.DUMMYFUNCTION("+IFERROR((C15/B15),0)"),0)</f>
        <v>0</v>
      </c>
      <c r="E15" s="8"/>
      <c r="F15" s="8">
        <f ca="1">IFERROR(__xludf.DUMMYFUNCTION("+B15+OCT!F15"),19718.79)</f>
        <v>19718.79</v>
      </c>
      <c r="G15" s="8">
        <f ca="1">IFERROR(__xludf.DUMMYFUNCTION("+C15+OCT!G15"),3758)</f>
        <v>3758</v>
      </c>
      <c r="H15" s="13">
        <f ca="1">IFERROR(__xludf.DUMMYFUNCTION("+IFERROR((G15/F15),0)"),0.190579645099927)</f>
        <v>0.190579645099927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IFERROR(__xludf.DUMMYFUNCTION("+Hoja2!L36"),1837)</f>
        <v>1837</v>
      </c>
      <c r="C17" s="8"/>
      <c r="D17" s="13">
        <f ca="1">IFERROR(__xludf.DUMMYFUNCTION("+IFERROR((C17/B17),0)"),0)</f>
        <v>0</v>
      </c>
      <c r="E17" s="8"/>
      <c r="F17" s="8">
        <f ca="1">IFERROR(__xludf.DUMMYFUNCTION("+B17+OCT!F17"),15197)</f>
        <v>15197</v>
      </c>
      <c r="G17" s="8">
        <f ca="1">IFERROR(__xludf.DUMMYFUNCTION("+C17+OCT!G17"),608)</f>
        <v>608</v>
      </c>
      <c r="H17" s="13">
        <f ca="1">IFERROR(__xludf.DUMMYFUNCTION("+IFERROR((G17/F17),0)"),0.0400078962953214)</f>
        <v>4.00078962953214E-2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29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IFERROR(__xludf.DUMMYFUNCTION("+Hoja2!M8"),97.56)</f>
        <v>97.56</v>
      </c>
      <c r="C8" s="8"/>
      <c r="D8" s="9">
        <f ca="1">IFERROR(__xludf.DUMMYFUNCTION("+IFERROR((C8/B8),0)"),0)</f>
        <v>0</v>
      </c>
      <c r="E8" s="8"/>
      <c r="F8" s="8">
        <f ca="1">IFERROR(__xludf.DUMMYFUNCTION("+B8+NOV!F8"),1084)</f>
        <v>1084</v>
      </c>
      <c r="G8" s="8">
        <f ca="1">IFERROR(__xludf.DUMMYFUNCTION("+C8+NOV!G8"),0)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IFERROR(__xludf.DUMMYFUNCTION("+Hoja2!M19"),11.52)</f>
        <v>11.52</v>
      </c>
      <c r="C9" s="8"/>
      <c r="D9" s="9">
        <f ca="1">IFERROR(__xludf.DUMMYFUNCTION("+IFERROR((C9/B9),0)"),0)</f>
        <v>0</v>
      </c>
      <c r="E9" s="8"/>
      <c r="F9" s="8">
        <f ca="1">IFERROR(__xludf.DUMMYFUNCTION("+B9+NOV!F9"),127.999999999999)</f>
        <v>127.99999999999901</v>
      </c>
      <c r="G9" s="8">
        <f ca="1">IFERROR(__xludf.DUMMYFUNCTION("+C9+NOV!G9"),107)</f>
        <v>107</v>
      </c>
      <c r="H9" s="9">
        <f ca="1">IFERROR(__xludf.DUMMYFUNCTION("+IFERROR((G9/F9),0)"),0.8359375)</f>
        <v>0.8359375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IFERROR(__xludf.DUMMYFUNCTION("+B8-B9"),86.04)</f>
        <v>86.04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IFERROR(__xludf.DUMMYFUNCTION("+F8-F9"),956)</f>
        <v>956</v>
      </c>
      <c r="G10" s="12">
        <f ca="1">IFERROR(__xludf.DUMMYFUNCTION("+G8-G9"),-107)</f>
        <v>-107</v>
      </c>
      <c r="H10" s="13">
        <f ca="1">IFERROR(__xludf.DUMMYFUNCTION("+IFERROR(G10/F10,0)"),-0.111924686192468)</f>
        <v>-0.111924686192468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86.04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956</v>
      </c>
      <c r="G13" s="12">
        <f t="shared" ca="1" si="1"/>
        <v>-107</v>
      </c>
      <c r="H13" s="13">
        <f ca="1">IFERROR(__xludf.DUMMYFUNCTION("+IFERROR((G13/F13),0)"),-0.111924686192468)</f>
        <v>-0.111924686192468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IFERROR(__xludf.DUMMYFUNCTION("+Hoja2!M35"),1950.21)</f>
        <v>1950.21</v>
      </c>
      <c r="C15" s="8"/>
      <c r="D15" s="13">
        <f ca="1">IFERROR(__xludf.DUMMYFUNCTION("+IFERROR((C15/B15),0)"),0)</f>
        <v>0</v>
      </c>
      <c r="E15" s="8"/>
      <c r="F15" s="8">
        <f ca="1">IFERROR(__xludf.DUMMYFUNCTION("+B15+NOV!F15"),21669)</f>
        <v>21669</v>
      </c>
      <c r="G15" s="8">
        <f ca="1">IFERROR(__xludf.DUMMYFUNCTION("+C15+NOV!G15"),3758)</f>
        <v>3758</v>
      </c>
      <c r="H15" s="13">
        <f ca="1">IFERROR(__xludf.DUMMYFUNCTION("+IFERROR((G15/F15),0)"),0.173427477040934)</f>
        <v>0.173427477040934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IFERROR(__xludf.DUMMYFUNCTION("+Hoja2!M36"),1503)</f>
        <v>1503</v>
      </c>
      <c r="C17" s="8"/>
      <c r="D17" s="13">
        <f ca="1">IFERROR(__xludf.DUMMYFUNCTION("+IFERROR((C17/B17),0)"),0)</f>
        <v>0</v>
      </c>
      <c r="E17" s="8"/>
      <c r="F17" s="8">
        <f ca="1">IFERROR(__xludf.DUMMYFUNCTION("+B17+NOV!F17"),16700)</f>
        <v>16700</v>
      </c>
      <c r="G17" s="8">
        <f ca="1">IFERROR(__xludf.DUMMYFUNCTION("+C17+NOV!G17"),608)</f>
        <v>608</v>
      </c>
      <c r="H17" s="13">
        <f ca="1">IFERROR(__xludf.DUMMYFUNCTION("+IFERROR((G17/F17),0)"),0.0364071856287425)</f>
        <v>3.6407185628742497E-2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4.5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3" x14ac:dyDescent="0.3">
      <c r="A2" s="25" t="s">
        <v>44</v>
      </c>
      <c r="B2" s="26">
        <v>32.4</v>
      </c>
      <c r="C2" s="26">
        <v>32.4</v>
      </c>
      <c r="D2" s="26">
        <v>32.4</v>
      </c>
      <c r="E2" s="26">
        <v>32.4</v>
      </c>
      <c r="F2" s="26">
        <v>32.4</v>
      </c>
      <c r="G2" s="26">
        <v>71.28</v>
      </c>
      <c r="H2" s="26">
        <v>71.28</v>
      </c>
      <c r="I2" s="26">
        <v>71.28</v>
      </c>
      <c r="J2" s="26">
        <v>71.28</v>
      </c>
      <c r="K2" s="26">
        <v>71.28</v>
      </c>
      <c r="L2" s="26">
        <v>71.28</v>
      </c>
      <c r="M2" s="26">
        <v>58.32</v>
      </c>
      <c r="N2" s="27">
        <f ca="1">IFERROR(__xludf.DUMMYFUNCTION("+SUM(B2:M2)"),648)</f>
        <v>648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3" x14ac:dyDescent="0.3">
      <c r="A3" s="25" t="s">
        <v>45</v>
      </c>
      <c r="B3" s="26">
        <v>6.4</v>
      </c>
      <c r="C3" s="26">
        <v>6.4</v>
      </c>
      <c r="D3" s="26">
        <v>6.4</v>
      </c>
      <c r="E3" s="26">
        <v>6.4</v>
      </c>
      <c r="F3" s="26">
        <v>6.4</v>
      </c>
      <c r="G3" s="26">
        <v>14.08</v>
      </c>
      <c r="H3" s="26">
        <v>14.08</v>
      </c>
      <c r="I3" s="26">
        <v>14.08</v>
      </c>
      <c r="J3" s="26">
        <v>14.08</v>
      </c>
      <c r="K3" s="26">
        <v>14.08</v>
      </c>
      <c r="L3" s="26">
        <v>14.08</v>
      </c>
      <c r="M3" s="26">
        <v>11.52</v>
      </c>
      <c r="N3" s="27">
        <f ca="1">IFERROR(__xludf.DUMMYFUNCTION("+SUM(B3:M3)"),127.999999999999)</f>
        <v>127.99999999999901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3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ca="1">IFERROR(__xludf.DUMMYFUNCTION("+SUM(B4:M4)"),0)</f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3" x14ac:dyDescent="0.3">
      <c r="A5" s="25" t="s">
        <v>47</v>
      </c>
      <c r="B5" s="26">
        <v>15.4</v>
      </c>
      <c r="C5" s="26">
        <v>15.4</v>
      </c>
      <c r="D5" s="26">
        <v>15.4</v>
      </c>
      <c r="E5" s="26">
        <v>15.4</v>
      </c>
      <c r="F5" s="26">
        <v>15.4</v>
      </c>
      <c r="G5" s="26">
        <v>33.880000000000003</v>
      </c>
      <c r="H5" s="26">
        <v>33.880000000000003</v>
      </c>
      <c r="I5" s="26">
        <v>33.880000000000003</v>
      </c>
      <c r="J5" s="26">
        <v>33.880000000000003</v>
      </c>
      <c r="K5" s="26">
        <v>33.880000000000003</v>
      </c>
      <c r="L5" s="26">
        <v>33.880000000000003</v>
      </c>
      <c r="M5" s="26">
        <v>27.72</v>
      </c>
      <c r="N5" s="27">
        <f ca="1">IFERROR(__xludf.DUMMYFUNCTION("+SUM(B5:M5)"),308)</f>
        <v>308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3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ca="1">IFERROR(__xludf.DUMMYFUNCTION("+SUM(B6:M6)"),0)</f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.5" x14ac:dyDescent="0.25">
      <c r="A7" s="25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30" t="s">
        <v>49</v>
      </c>
      <c r="B8" s="27">
        <f ca="1">IFERROR(__xludf.DUMMYFUNCTION("+SUM(B2:B7)"),54.1999999999999)</f>
        <v>54.199999999999903</v>
      </c>
      <c r="C8" s="27">
        <f ca="1">IFERROR(__xludf.DUMMYFUNCTION("+SUM(C2:C7)"),54.1999999999999)</f>
        <v>54.199999999999903</v>
      </c>
      <c r="D8" s="27">
        <f ca="1">IFERROR(__xludf.DUMMYFUNCTION("+SUM(D2:D7)"),54.1999999999999)</f>
        <v>54.199999999999903</v>
      </c>
      <c r="E8" s="27">
        <f ca="1">IFERROR(__xludf.DUMMYFUNCTION("+SUM(E2:E7)"),54.1999999999999)</f>
        <v>54.199999999999903</v>
      </c>
      <c r="F8" s="27">
        <f ca="1">IFERROR(__xludf.DUMMYFUNCTION("+SUM(F2:F7)"),54.1999999999999)</f>
        <v>54.199999999999903</v>
      </c>
      <c r="G8" s="27">
        <f ca="1">IFERROR(__xludf.DUMMYFUNCTION("+SUM(G2:G7)"),119.24)</f>
        <v>119.24</v>
      </c>
      <c r="H8" s="27">
        <f ca="1">IFERROR(__xludf.DUMMYFUNCTION("+SUM(H2:H7)"),119.24)</f>
        <v>119.24</v>
      </c>
      <c r="I8" s="27">
        <f ca="1">IFERROR(__xludf.DUMMYFUNCTION("+SUM(I2:I7)"),119.24)</f>
        <v>119.24</v>
      </c>
      <c r="J8" s="27">
        <f ca="1">IFERROR(__xludf.DUMMYFUNCTION("+SUM(J2:J7)"),119.24)</f>
        <v>119.24</v>
      </c>
      <c r="K8" s="27">
        <f ca="1">IFERROR(__xludf.DUMMYFUNCTION("+SUM(K2:K7)"),119.24)</f>
        <v>119.24</v>
      </c>
      <c r="L8" s="27">
        <f ca="1">IFERROR(__xludf.DUMMYFUNCTION("+SUM(L2:L7)"),119.24)</f>
        <v>119.24</v>
      </c>
      <c r="M8" s="27">
        <f ca="1">IFERROR(__xludf.DUMMYFUNCTION("+SUM(M2:M7)"),97.56)</f>
        <v>97.56</v>
      </c>
      <c r="N8" s="27">
        <f ca="1">IFERROR(__xludf.DUMMYFUNCTION("+SUM(B8:M8)"),1084)</f>
        <v>1084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2" t="s">
        <v>50</v>
      </c>
      <c r="B10" s="24"/>
      <c r="C10" s="24"/>
      <c r="D10" s="24"/>
      <c r="E10" s="24"/>
      <c r="F10" s="24"/>
      <c r="G10" s="24"/>
      <c r="H10" s="24"/>
      <c r="I10" s="32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3" t="s">
        <v>14</v>
      </c>
      <c r="B12" s="34" t="s">
        <v>31</v>
      </c>
      <c r="C12" s="34" t="s">
        <v>32</v>
      </c>
      <c r="D12" s="34" t="s">
        <v>33</v>
      </c>
      <c r="E12" s="34" t="s">
        <v>34</v>
      </c>
      <c r="F12" s="34" t="s">
        <v>35</v>
      </c>
      <c r="G12" s="34" t="s">
        <v>36</v>
      </c>
      <c r="H12" s="34" t="s">
        <v>37</v>
      </c>
      <c r="I12" s="34" t="s">
        <v>38</v>
      </c>
      <c r="J12" s="34" t="s">
        <v>39</v>
      </c>
      <c r="K12" s="34" t="s">
        <v>40</v>
      </c>
      <c r="L12" s="34" t="s">
        <v>41</v>
      </c>
      <c r="M12" s="34" t="s">
        <v>42</v>
      </c>
      <c r="N12" s="34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35">
        <v>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9">
        <v>1.4000000000000001</v>
      </c>
      <c r="C14" s="29">
        <v>1.4000000000000001</v>
      </c>
      <c r="D14" s="29">
        <v>1.4000000000000001</v>
      </c>
      <c r="E14" s="29">
        <v>1.4000000000000001</v>
      </c>
      <c r="F14" s="29">
        <v>1.4000000000000001</v>
      </c>
      <c r="G14" s="29">
        <v>3.08</v>
      </c>
      <c r="H14" s="29">
        <v>3.08</v>
      </c>
      <c r="I14" s="29">
        <v>3.08</v>
      </c>
      <c r="J14" s="29">
        <v>3.08</v>
      </c>
      <c r="K14" s="29">
        <v>3.08</v>
      </c>
      <c r="L14" s="29">
        <v>3.08</v>
      </c>
      <c r="M14" s="29">
        <v>2.52</v>
      </c>
      <c r="N14" s="35">
        <v>27.999999999999996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35"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9">
        <v>5</v>
      </c>
      <c r="C16" s="29">
        <v>5</v>
      </c>
      <c r="D16" s="29">
        <v>5</v>
      </c>
      <c r="E16" s="29">
        <v>5</v>
      </c>
      <c r="F16" s="29">
        <v>5</v>
      </c>
      <c r="G16" s="29">
        <v>11</v>
      </c>
      <c r="H16" s="29">
        <v>11</v>
      </c>
      <c r="I16" s="29">
        <v>11</v>
      </c>
      <c r="J16" s="29">
        <v>11</v>
      </c>
      <c r="K16" s="29">
        <v>11</v>
      </c>
      <c r="L16" s="29">
        <v>11</v>
      </c>
      <c r="M16" s="29">
        <v>9</v>
      </c>
      <c r="N16" s="35"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35"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5">
        <f ca="1">IFERROR(__xludf.DUMMYFUNCTION("+SUM(B18:M18)"),0)</f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30" t="s">
        <v>52</v>
      </c>
      <c r="B19" s="35">
        <f ca="1">IFERROR(__xludf.DUMMYFUNCTION("+SUM(B13:B18)"),6.4)</f>
        <v>6.4</v>
      </c>
      <c r="C19" s="35">
        <f ca="1">IFERROR(__xludf.DUMMYFUNCTION("+SUM(C13:C18)"),6.4)</f>
        <v>6.4</v>
      </c>
      <c r="D19" s="35">
        <f ca="1">IFERROR(__xludf.DUMMYFUNCTION("+SUM(D13:D18)"),6.4)</f>
        <v>6.4</v>
      </c>
      <c r="E19" s="35">
        <f ca="1">IFERROR(__xludf.DUMMYFUNCTION("+SUM(E13:E18)"),6.4)</f>
        <v>6.4</v>
      </c>
      <c r="F19" s="35">
        <f ca="1">IFERROR(__xludf.DUMMYFUNCTION("+SUM(F13:F18)"),6.4)</f>
        <v>6.4</v>
      </c>
      <c r="G19" s="35">
        <f ca="1">IFERROR(__xludf.DUMMYFUNCTION("+SUM(G13:G18)"),14.08)</f>
        <v>14.08</v>
      </c>
      <c r="H19" s="35">
        <f ca="1">IFERROR(__xludf.DUMMYFUNCTION("+SUM(H13:H18)"),14.08)</f>
        <v>14.08</v>
      </c>
      <c r="I19" s="35">
        <f ca="1">IFERROR(__xludf.DUMMYFUNCTION("+SUM(I13:I18)"),14.08)</f>
        <v>14.08</v>
      </c>
      <c r="J19" s="35">
        <f ca="1">IFERROR(__xludf.DUMMYFUNCTION("+SUM(J13:J18)"),14.08)</f>
        <v>14.08</v>
      </c>
      <c r="K19" s="35">
        <f ca="1">IFERROR(__xludf.DUMMYFUNCTION("+SUM(K13:K18)"),14.08)</f>
        <v>14.08</v>
      </c>
      <c r="L19" s="35">
        <f ca="1">IFERROR(__xludf.DUMMYFUNCTION("+SUM(L13:L18)"),14.08)</f>
        <v>14.08</v>
      </c>
      <c r="M19" s="35">
        <f ca="1">IFERROR(__xludf.DUMMYFUNCTION("+SUM(M13:M18)"),11.52)</f>
        <v>11.52</v>
      </c>
      <c r="N19" s="35">
        <f ca="1">IFERROR(__xludf.DUMMYFUNCTION("+SUM(B19:M19)"),127.999999999999)</f>
        <v>127.99999999999901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2" t="s">
        <v>53</v>
      </c>
      <c r="B21" s="24"/>
      <c r="C21" s="24"/>
      <c r="D21" s="24"/>
      <c r="E21" s="24"/>
      <c r="F21" s="24"/>
      <c r="G21" s="24"/>
      <c r="H21" s="24"/>
      <c r="I21" s="32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6" t="s">
        <v>54</v>
      </c>
      <c r="B23" s="37" t="s">
        <v>31</v>
      </c>
      <c r="C23" s="37" t="s">
        <v>32</v>
      </c>
      <c r="D23" s="37" t="s">
        <v>33</v>
      </c>
      <c r="E23" s="37" t="s">
        <v>34</v>
      </c>
      <c r="F23" s="37" t="s">
        <v>35</v>
      </c>
      <c r="G23" s="37" t="s">
        <v>36</v>
      </c>
      <c r="H23" s="37" t="s">
        <v>37</v>
      </c>
      <c r="I23" s="37" t="s">
        <v>38</v>
      </c>
      <c r="J23" s="37" t="s">
        <v>39</v>
      </c>
      <c r="K23" s="37" t="s">
        <v>40</v>
      </c>
      <c r="L23" s="37" t="s">
        <v>41</v>
      </c>
      <c r="M23" s="37" t="s">
        <v>42</v>
      </c>
      <c r="N23" s="37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9">
        <v>32.4</v>
      </c>
      <c r="C24" s="29">
        <v>32.4</v>
      </c>
      <c r="D24" s="29">
        <v>32.4</v>
      </c>
      <c r="E24" s="29">
        <v>32.4</v>
      </c>
      <c r="F24" s="29">
        <v>32.4</v>
      </c>
      <c r="G24" s="29">
        <v>71.28</v>
      </c>
      <c r="H24" s="29">
        <v>71.28</v>
      </c>
      <c r="I24" s="29">
        <v>71.28</v>
      </c>
      <c r="J24" s="29">
        <v>71.28</v>
      </c>
      <c r="K24" s="29">
        <v>71.28</v>
      </c>
      <c r="L24" s="29">
        <v>71.28</v>
      </c>
      <c r="M24" s="29">
        <v>58.32</v>
      </c>
      <c r="N24" s="35">
        <f ca="1">IFERROR(__xludf.DUMMYFUNCTION("+SUM(B24:M24)"),648)</f>
        <v>648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9">
        <v>5</v>
      </c>
      <c r="C25" s="29">
        <v>5</v>
      </c>
      <c r="D25" s="29">
        <v>5</v>
      </c>
      <c r="E25" s="29">
        <v>5</v>
      </c>
      <c r="F25" s="29">
        <v>5</v>
      </c>
      <c r="G25" s="29">
        <v>11</v>
      </c>
      <c r="H25" s="29">
        <v>11</v>
      </c>
      <c r="I25" s="29">
        <v>11</v>
      </c>
      <c r="J25" s="29">
        <v>11</v>
      </c>
      <c r="K25" s="29">
        <v>11</v>
      </c>
      <c r="L25" s="29">
        <v>11</v>
      </c>
      <c r="M25" s="29">
        <v>9</v>
      </c>
      <c r="N25" s="35">
        <f ca="1">IFERROR(__xludf.DUMMYFUNCTION("+SUM(B25:M25)"),100)</f>
        <v>100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35">
        <f ca="1">IFERROR(__xludf.DUMMYFUNCTION("+SUM(B26:M26)"),0)</f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9">
        <v>10.4</v>
      </c>
      <c r="C27" s="29">
        <v>10.4</v>
      </c>
      <c r="D27" s="29">
        <v>10.4</v>
      </c>
      <c r="E27" s="29">
        <v>10.4</v>
      </c>
      <c r="F27" s="29">
        <v>10.4</v>
      </c>
      <c r="G27" s="29">
        <v>22.880000000000003</v>
      </c>
      <c r="H27" s="29">
        <v>22.880000000000003</v>
      </c>
      <c r="I27" s="29">
        <v>22.880000000000003</v>
      </c>
      <c r="J27" s="29">
        <v>22.880000000000003</v>
      </c>
      <c r="K27" s="29">
        <v>22.880000000000003</v>
      </c>
      <c r="L27" s="29">
        <v>22.880000000000003</v>
      </c>
      <c r="M27" s="29">
        <v>18.72</v>
      </c>
      <c r="N27" s="35">
        <f ca="1">IFERROR(__xludf.DUMMYFUNCTION("+SUM(B27:M27)"),207.999999999999)</f>
        <v>207.99999999999901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35">
        <f ca="1">IFERROR(__xludf.DUMMYFUNCTION("+SUM(B28:M28)"),0)</f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30" t="s">
        <v>55</v>
      </c>
      <c r="B30" s="35">
        <f ca="1">IFERROR(__xludf.DUMMYFUNCTION("+SUM(B24:B29)"),47.8)</f>
        <v>47.8</v>
      </c>
      <c r="C30" s="35">
        <f ca="1">IFERROR(__xludf.DUMMYFUNCTION("+SUM(C24:C29)"),47.8)</f>
        <v>47.8</v>
      </c>
      <c r="D30" s="35">
        <f ca="1">IFERROR(__xludf.DUMMYFUNCTION("+SUM(D24:D29)"),47.8)</f>
        <v>47.8</v>
      </c>
      <c r="E30" s="35">
        <f ca="1">IFERROR(__xludf.DUMMYFUNCTION("+SUM(E24:E29)"),47.8)</f>
        <v>47.8</v>
      </c>
      <c r="F30" s="35">
        <f ca="1">IFERROR(__xludf.DUMMYFUNCTION("+SUM(F24:F29)"),47.8)</f>
        <v>47.8</v>
      </c>
      <c r="G30" s="35">
        <f ca="1">IFERROR(__xludf.DUMMYFUNCTION("+SUM(G24:G29)"),105.16)</f>
        <v>105.16</v>
      </c>
      <c r="H30" s="35">
        <f ca="1">IFERROR(__xludf.DUMMYFUNCTION("+SUM(H24:H29)"),105.16)</f>
        <v>105.16</v>
      </c>
      <c r="I30" s="35">
        <f ca="1">IFERROR(__xludf.DUMMYFUNCTION("+SUM(I24:I29)"),105.16)</f>
        <v>105.16</v>
      </c>
      <c r="J30" s="35">
        <f ca="1">IFERROR(__xludf.DUMMYFUNCTION("+SUM(J24:J29)"),105.16)</f>
        <v>105.16</v>
      </c>
      <c r="K30" s="35">
        <f ca="1">IFERROR(__xludf.DUMMYFUNCTION("+SUM(K24:K29)"),105.16)</f>
        <v>105.16</v>
      </c>
      <c r="L30" s="35">
        <f ca="1">IFERROR(__xludf.DUMMYFUNCTION("+SUM(L24:L29)"),105.16)</f>
        <v>105.16</v>
      </c>
      <c r="M30" s="35">
        <f ca="1">IFERROR(__xludf.DUMMYFUNCTION("+SUM(M24:M29)"),86.0399999999999)</f>
        <v>86.039999999999907</v>
      </c>
      <c r="N30" s="35">
        <f ca="1">IFERROR(__xludf.DUMMYFUNCTION("+SUM(N24:N29)"),956)</f>
        <v>956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8" t="s">
        <v>56</v>
      </c>
      <c r="B32" s="39"/>
      <c r="C32" s="39"/>
      <c r="D32" s="39"/>
      <c r="E32" s="39"/>
      <c r="F32" s="39"/>
      <c r="G32" s="39"/>
      <c r="H32" s="24"/>
      <c r="I32" s="32" t="s">
        <v>5</v>
      </c>
      <c r="J32" s="39"/>
      <c r="K32" s="39"/>
      <c r="L32" s="39"/>
      <c r="M32" s="39"/>
      <c r="N32" s="39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40" t="s">
        <v>54</v>
      </c>
      <c r="B34" s="41" t="s">
        <v>31</v>
      </c>
      <c r="C34" s="41" t="s">
        <v>32</v>
      </c>
      <c r="D34" s="41" t="s">
        <v>33</v>
      </c>
      <c r="E34" s="41" t="s">
        <v>34</v>
      </c>
      <c r="F34" s="41" t="s">
        <v>35</v>
      </c>
      <c r="G34" s="41" t="s">
        <v>36</v>
      </c>
      <c r="H34" s="41" t="s">
        <v>37</v>
      </c>
      <c r="I34" s="41" t="s">
        <v>38</v>
      </c>
      <c r="J34" s="41" t="s">
        <v>39</v>
      </c>
      <c r="K34" s="41" t="s">
        <v>40</v>
      </c>
      <c r="L34" s="41" t="s">
        <v>41</v>
      </c>
      <c r="M34" s="41" t="s">
        <v>42</v>
      </c>
      <c r="N34" s="41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9">
        <v>1083.45</v>
      </c>
      <c r="C35" s="29">
        <v>1083.45</v>
      </c>
      <c r="D35" s="29">
        <v>1083.45</v>
      </c>
      <c r="E35" s="29">
        <v>1083.45</v>
      </c>
      <c r="F35" s="29">
        <v>1083.45</v>
      </c>
      <c r="G35" s="42">
        <v>2383.59</v>
      </c>
      <c r="H35" s="42">
        <v>2383.59</v>
      </c>
      <c r="I35" s="42">
        <v>2383.59</v>
      </c>
      <c r="J35" s="42">
        <v>2383.59</v>
      </c>
      <c r="K35" s="42">
        <v>2383.59</v>
      </c>
      <c r="L35" s="42">
        <v>2383.59</v>
      </c>
      <c r="M35" s="42">
        <v>1950.21</v>
      </c>
      <c r="N35" s="35">
        <f ca="1">IFERROR(__xludf.DUMMYFUNCTION("+SUM(B35:M35)"),21669)</f>
        <v>21669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9">
        <v>835</v>
      </c>
      <c r="C36" s="29">
        <v>835</v>
      </c>
      <c r="D36" s="29">
        <v>835</v>
      </c>
      <c r="E36" s="29">
        <v>835</v>
      </c>
      <c r="F36" s="29">
        <v>835</v>
      </c>
      <c r="G36" s="42">
        <v>1837</v>
      </c>
      <c r="H36" s="42">
        <v>1837</v>
      </c>
      <c r="I36" s="42">
        <v>1837</v>
      </c>
      <c r="J36" s="42">
        <v>1837</v>
      </c>
      <c r="K36" s="42">
        <v>1837</v>
      </c>
      <c r="L36" s="42">
        <v>1837</v>
      </c>
      <c r="M36" s="42">
        <v>1503</v>
      </c>
      <c r="N36" s="35">
        <f ca="1">IFERROR(__xludf.DUMMYFUNCTION("+SUM(B36:M36)"),16700)</f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19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IFERROR(__xludf.DUMMYFUNCTION("+Hoja2!C8"),54.1999999999999)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IFERROR(__xludf.DUMMYFUNCTION("+B8+ENE!F8"),108.399999999999)</f>
        <v>108.399999999999</v>
      </c>
      <c r="G8" s="8">
        <f ca="1">IFERROR(__xludf.DUMMYFUNCTION("+C8+ENE!G8"),0)</f>
        <v>0</v>
      </c>
      <c r="H8" s="9">
        <f ca="1">IFERROR(__xludf.DUMMYFUNCTION("+IFERROR((G8/F8),0)"),0)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IFERROR(__xludf.DUMMYFUNCTION("+Hoja2!C19"),6.4)</f>
        <v>6.4</v>
      </c>
      <c r="C9" s="8">
        <v>27</v>
      </c>
      <c r="D9" s="9">
        <f ca="1">IFERROR(__xludf.DUMMYFUNCTION("+IFERROR((C9/B9),0)"),4.21875)</f>
        <v>4.21875</v>
      </c>
      <c r="E9" s="8"/>
      <c r="F9" s="8">
        <f ca="1">IFERROR(__xludf.DUMMYFUNCTION("+B9+ENE!F9"),12.8)</f>
        <v>12.8</v>
      </c>
      <c r="G9" s="8">
        <f ca="1">IFERROR(__xludf.DUMMYFUNCTION("+C9+ENE!G9"),27)</f>
        <v>27</v>
      </c>
      <c r="H9" s="9">
        <f ca="1">IFERROR(__xludf.DUMMYFUNCTION("+IFERROR((G9/F9),0)"),2.109375)</f>
        <v>2.109375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IFERROR(__xludf.DUMMYFUNCTION("+C8-C9"),-27)</f>
        <v>-27</v>
      </c>
      <c r="D10" s="13">
        <f ca="1">IFERROR(__xludf.DUMMYFUNCTION("+IFERROR(C10/B10,0)"),-0.564853556485355)</f>
        <v>-0.56485355648535496</v>
      </c>
      <c r="E10" s="12">
        <f ca="1">IFERROR(__xludf.DUMMYFUNCTION("+E8-E9"),0)</f>
        <v>0</v>
      </c>
      <c r="F10" s="12">
        <f ca="1">IFERROR(__xludf.DUMMYFUNCTION("+F8-F9"),95.6)</f>
        <v>95.6</v>
      </c>
      <c r="G10" s="12">
        <f ca="1">IFERROR(__xludf.DUMMYFUNCTION("+G8-G9"),-27)</f>
        <v>-27</v>
      </c>
      <c r="H10" s="13">
        <f ca="1">IFERROR(__xludf.DUMMYFUNCTION("+IFERROR(G10/F10,0)"),-0.282426778242677)</f>
        <v>-0.28242677824267698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-27</v>
      </c>
      <c r="D13" s="13">
        <f ca="1">IFERROR(__xludf.DUMMYFUNCTION("+IFERROR((C13/B13),0)"),-0.564853556485355)</f>
        <v>-0.56485355648535496</v>
      </c>
      <c r="E13" s="12">
        <f t="shared" ref="E13:G13" ca="1" si="1">E10</f>
        <v>0</v>
      </c>
      <c r="F13" s="12">
        <f t="shared" ca="1" si="1"/>
        <v>95.6</v>
      </c>
      <c r="G13" s="12">
        <f t="shared" ca="1" si="1"/>
        <v>-27</v>
      </c>
      <c r="H13" s="13">
        <f ca="1">IFERROR(__xludf.DUMMYFUNCTION("+IFERROR((G13/F13),0)"),-0.282426778242677)</f>
        <v>-0.28242677824267698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IFERROR(__xludf.DUMMYFUNCTION("+Hoja2!C35"),1083.45)</f>
        <v>1083.45</v>
      </c>
      <c r="C15" s="8">
        <v>1143</v>
      </c>
      <c r="D15" s="13">
        <f ca="1">IFERROR(__xludf.DUMMYFUNCTION("+IFERROR((C15/B15),0)"),1.05496331164336)</f>
        <v>1.0549633116433601</v>
      </c>
      <c r="E15" s="8"/>
      <c r="F15" s="8">
        <f ca="1">IFERROR(__xludf.DUMMYFUNCTION("+B15+ENE!F15"),2166.9)</f>
        <v>2166.9</v>
      </c>
      <c r="G15" s="8">
        <f ca="1">IFERROR(__xludf.DUMMYFUNCTION("+C15+ENE!G15"),1143)</f>
        <v>1143</v>
      </c>
      <c r="H15" s="13">
        <f ca="1">IFERROR(__xludf.DUMMYFUNCTION("+IFERROR((G15/F15),0)"),0.52748165582168)</f>
        <v>0.52748165582168005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IFERROR(__xludf.DUMMYFUNCTION("+Hoja2!C36"),835)</f>
        <v>835</v>
      </c>
      <c r="C17" s="8">
        <v>13</v>
      </c>
      <c r="D17" s="13">
        <f ca="1">IFERROR(__xludf.DUMMYFUNCTION("+IFERROR((C17/B17),0)"),0.0155688622754491)</f>
        <v>1.55688622754491E-2</v>
      </c>
      <c r="E17" s="8"/>
      <c r="F17" s="8">
        <f ca="1">IFERROR(__xludf.DUMMYFUNCTION("+B17+ENE!F17"),1670)</f>
        <v>1670</v>
      </c>
      <c r="G17" s="8">
        <f ca="1">IFERROR(__xludf.DUMMYFUNCTION("+C17+ENE!G17"),13)</f>
        <v>13</v>
      </c>
      <c r="H17" s="13">
        <f ca="1">IFERROR(__xludf.DUMMYFUNCTION("+IFERROR((G17/F17),0)"),0.00778443113772455)</f>
        <v>7.7844311377245502E-3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20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IFERROR(__xludf.DUMMYFUNCTION("+Hoja2!D8"),54.1999999999999)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IFERROR(__xludf.DUMMYFUNCTION("+B8+FEB!F8"),162.6)</f>
        <v>162.6</v>
      </c>
      <c r="G8" s="8">
        <f ca="1">IFERROR(__xludf.DUMMYFUNCTION("+C8+FEB!G8"),0)</f>
        <v>0</v>
      </c>
      <c r="H8" s="9">
        <f ca="1">IFERROR(__xludf.DUMMYFUNCTION("+IFERROR((G8/F8),0)"),0)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IFERROR(__xludf.DUMMYFUNCTION("+Hoja2!D19"),6.4)</f>
        <v>6.4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IFERROR(__xludf.DUMMYFUNCTION("+B9+FEB!F9"),19.2)</f>
        <v>19.2</v>
      </c>
      <c r="G9" s="8">
        <f ca="1">IFERROR(__xludf.DUMMYFUNCTION("+C9+FEB!G9"),27)</f>
        <v>27</v>
      </c>
      <c r="H9" s="9">
        <f ca="1">IFERROR(__xludf.DUMMYFUNCTION("+IFERROR((G9/F9),0)"),1.40624999999999)</f>
        <v>1.40624999999999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IFERROR(__xludf.DUMMYFUNCTION("+F8-F9"),143.399999999999)</f>
        <v>143.39999999999901</v>
      </c>
      <c r="G10" s="12">
        <f ca="1">IFERROR(__xludf.DUMMYFUNCTION("+G8-G9"),-27)</f>
        <v>-27</v>
      </c>
      <c r="H10" s="13">
        <f ca="1">IFERROR(__xludf.DUMMYFUNCTION("+IFERROR(G10/F10,0)"),-0.188284518828451)</f>
        <v>-0.18828451882845099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143.39999999999901</v>
      </c>
      <c r="G13" s="12">
        <f t="shared" ca="1" si="1"/>
        <v>-27</v>
      </c>
      <c r="H13" s="13">
        <f ca="1">IFERROR(__xludf.DUMMYFUNCTION("+IFERROR((G13/F13),0)"),-0.188284518828451)</f>
        <v>-0.18828451882845099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IFERROR(__xludf.DUMMYFUNCTION("+Hoja2!D35"),1083.45)</f>
        <v>1083.45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IFERROR(__xludf.DUMMYFUNCTION("+B15+FEB!F15"),3250.35)</f>
        <v>3250.35</v>
      </c>
      <c r="G15" s="8">
        <f ca="1">IFERROR(__xludf.DUMMYFUNCTION("+C15+FEB!G15"),1143)</f>
        <v>1143</v>
      </c>
      <c r="H15" s="13">
        <f ca="1">IFERROR(__xludf.DUMMYFUNCTION("+IFERROR((G15/F15),0)"),0.351654437214453)</f>
        <v>0.351654437214453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IFERROR(__xludf.DUMMYFUNCTION("+Hoja2!D36"),835)</f>
        <v>835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IFERROR(__xludf.DUMMYFUNCTION("+B17+FEB!F17"),2505)</f>
        <v>2505</v>
      </c>
      <c r="G17" s="8">
        <f ca="1">IFERROR(__xludf.DUMMYFUNCTION("+C17+FEB!G17"),13)</f>
        <v>13</v>
      </c>
      <c r="H17" s="13">
        <f ca="1">IFERROR(__xludf.DUMMYFUNCTION("+IFERROR((G17/F17),0)"),0.00518962075848303)</f>
        <v>5.1896207584830297E-3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2" t="s">
        <v>21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IFERROR(__xludf.DUMMYFUNCTION("+Hoja2!E8"),54.1999999999999)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IFERROR(__xludf.DUMMYFUNCTION("+B8+MAR!F8"),216.799999999999)</f>
        <v>216.79999999999899</v>
      </c>
      <c r="G8" s="8">
        <f ca="1">IFERROR(__xludf.DUMMYFUNCTION("+C8+MAR!G8"),0)</f>
        <v>0</v>
      </c>
      <c r="H8" s="9">
        <f ca="1">IFERROR(__xludf.DUMMYFUNCTION("+IFERROR((G8/F8),0)"),0)</f>
        <v>0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IFERROR(__xludf.DUMMYFUNCTION("+Hoja2!E19"),6.4)</f>
        <v>6.4</v>
      </c>
      <c r="C9" s="8">
        <v>69</v>
      </c>
      <c r="D9" s="9">
        <f ca="1">IFERROR(__xludf.DUMMYFUNCTION("+IFERROR((C9/B9),0)"),10.78125)</f>
        <v>10.78125</v>
      </c>
      <c r="E9" s="8"/>
      <c r="F9" s="8">
        <f ca="1">IFERROR(__xludf.DUMMYFUNCTION("+B9+MAR!F9"),25.6)</f>
        <v>25.6</v>
      </c>
      <c r="G9" s="8">
        <f ca="1">IFERROR(__xludf.DUMMYFUNCTION("+C9+MAR!G9"),96)</f>
        <v>96</v>
      </c>
      <c r="H9" s="9">
        <f ca="1">IFERROR(__xludf.DUMMYFUNCTION("+IFERROR((G9/F9),0)"),3.75)</f>
        <v>3.75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IFERROR(__xludf.DUMMYFUNCTION("+C8-C9"),-69)</f>
        <v>-69</v>
      </c>
      <c r="D10" s="13">
        <f ca="1">IFERROR(__xludf.DUMMYFUNCTION("+IFERROR(C10/B10,0)"),-1.44351464435146)</f>
        <v>-1.4435146443514599</v>
      </c>
      <c r="E10" s="12">
        <f ca="1">IFERROR(__xludf.DUMMYFUNCTION("+E8-E9"),0)</f>
        <v>0</v>
      </c>
      <c r="F10" s="12">
        <f ca="1">IFERROR(__xludf.DUMMYFUNCTION("+F8-F9"),191.2)</f>
        <v>191.2</v>
      </c>
      <c r="G10" s="12">
        <f ca="1">IFERROR(__xludf.DUMMYFUNCTION("+G8-G9"),-96)</f>
        <v>-96</v>
      </c>
      <c r="H10" s="13">
        <f ca="1">IFERROR(__xludf.DUMMYFUNCTION("+IFERROR(G10/F10,0)"),-0.502092050209205)</f>
        <v>-0.502092050209205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-69</v>
      </c>
      <c r="D13" s="13">
        <f ca="1">IFERROR(__xludf.DUMMYFUNCTION("+IFERROR((C13/B13),0)"),-1.44351464435146)</f>
        <v>-1.4435146443514599</v>
      </c>
      <c r="E13" s="12">
        <f t="shared" ref="E13:G13" ca="1" si="1">E10</f>
        <v>0</v>
      </c>
      <c r="F13" s="12">
        <f t="shared" ca="1" si="1"/>
        <v>191.2</v>
      </c>
      <c r="G13" s="12">
        <f t="shared" ca="1" si="1"/>
        <v>-96</v>
      </c>
      <c r="H13" s="13">
        <f ca="1">IFERROR(__xludf.DUMMYFUNCTION("+IFERROR((G13/F13),0)"),-0.502092050209205)</f>
        <v>-0.502092050209205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IFERROR(__xludf.DUMMYFUNCTION("+Hoja2!E35"),1083.45)</f>
        <v>1083.45</v>
      </c>
      <c r="C15" s="8">
        <v>2615</v>
      </c>
      <c r="D15" s="13">
        <f ca="1">IFERROR(__xludf.DUMMYFUNCTION("+IFERROR((C15/B15),0)"),2.41358622917531)</f>
        <v>2.4135862291753098</v>
      </c>
      <c r="E15" s="8"/>
      <c r="F15" s="8">
        <f ca="1">IFERROR(__xludf.DUMMYFUNCTION("+B15+MAR!F15"),4333.8)</f>
        <v>4333.8</v>
      </c>
      <c r="G15" s="8">
        <f ca="1">IFERROR(__xludf.DUMMYFUNCTION("+C15+MAR!G15"),3758)</f>
        <v>3758</v>
      </c>
      <c r="H15" s="13">
        <f ca="1">IFERROR(__xludf.DUMMYFUNCTION("+IFERROR((G15/F15),0)"),0.86713738520467)</f>
        <v>0.86713738520466999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IFERROR(__xludf.DUMMYFUNCTION("+Hoja2!E36"),835)</f>
        <v>835</v>
      </c>
      <c r="C17" s="8">
        <v>273</v>
      </c>
      <c r="D17" s="13">
        <f ca="1">IFERROR(__xludf.DUMMYFUNCTION("+IFERROR((C17/B17),0)"),0.326946107784431)</f>
        <v>0.32694610778443101</v>
      </c>
      <c r="E17" s="8"/>
      <c r="F17" s="8">
        <f ca="1">IFERROR(__xludf.DUMMYFUNCTION("+B17+MAR!F17"),3340)</f>
        <v>3340</v>
      </c>
      <c r="G17" s="8">
        <f ca="1">IFERROR(__xludf.DUMMYFUNCTION("+C17+MAR!G17"),286)</f>
        <v>286</v>
      </c>
      <c r="H17" s="13">
        <f ca="1">IFERROR(__xludf.DUMMYFUNCTION("+IFERROR((G17/F17),0)"),0.08562874251497)</f>
        <v>8.5628742514970005E-2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22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IFERROR(__xludf.DUMMYFUNCTION("+Hoja2!F8"),54.1999999999999)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IFERROR(__xludf.DUMMYFUNCTION("+B8+ABR!F8"),271)</f>
        <v>271</v>
      </c>
      <c r="G8" s="8">
        <f ca="1">IFERROR(__xludf.DUMMYFUNCTION("+C8+ABR!G8"),0)</f>
        <v>0</v>
      </c>
      <c r="H8" s="9">
        <f ca="1">IFERROR(__xludf.DUMMYFUNCTION("+IFERROR((G8/F8),0)"),0)</f>
        <v>0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IFERROR(__xludf.DUMMYFUNCTION("+Hoja2!F19"),6.4)</f>
        <v>6.4</v>
      </c>
      <c r="C9" s="8">
        <v>11</v>
      </c>
      <c r="D9" s="9">
        <f ca="1">IFERROR(__xludf.DUMMYFUNCTION("+IFERROR((C9/B9),0)"),1.71875)</f>
        <v>1.71875</v>
      </c>
      <c r="E9" s="8"/>
      <c r="F9" s="8">
        <f ca="1">IFERROR(__xludf.DUMMYFUNCTION("+B9+ABR!F9"),32)</f>
        <v>32</v>
      </c>
      <c r="G9" s="8">
        <f ca="1">IFERROR(__xludf.DUMMYFUNCTION("+C9+ABR!G9"),107)</f>
        <v>107</v>
      </c>
      <c r="H9" s="9">
        <f ca="1">IFERROR(__xludf.DUMMYFUNCTION("+IFERROR((G9/F9),0)"),3.34375)</f>
        <v>3.34375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IFERROR(__xludf.DUMMYFUNCTION("+C8-C9"),-11)</f>
        <v>-11</v>
      </c>
      <c r="D10" s="13">
        <f ca="1">IFERROR(__xludf.DUMMYFUNCTION("+IFERROR(C10/B10,0)"),-0.230125523012552)</f>
        <v>-0.23012552301255201</v>
      </c>
      <c r="E10" s="12">
        <f ca="1">IFERROR(__xludf.DUMMYFUNCTION("+E8-E9"),0)</f>
        <v>0</v>
      </c>
      <c r="F10" s="12">
        <f ca="1">IFERROR(__xludf.DUMMYFUNCTION("+F8-F9"),239)</f>
        <v>239</v>
      </c>
      <c r="G10" s="12">
        <f ca="1">IFERROR(__xludf.DUMMYFUNCTION("+G8-G9"),-107)</f>
        <v>-107</v>
      </c>
      <c r="H10" s="13">
        <f ca="1">IFERROR(__xludf.DUMMYFUNCTION("+IFERROR(G10/F10,0)"),-0.447698744769874)</f>
        <v>-0.44769874476987398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-11</v>
      </c>
      <c r="D13" s="13">
        <f ca="1">IFERROR(__xludf.DUMMYFUNCTION("+IFERROR((C13/B13),0)"),-0.230125523012552)</f>
        <v>-0.23012552301255201</v>
      </c>
      <c r="E13" s="12">
        <f t="shared" ref="E13:G13" ca="1" si="1">E10</f>
        <v>0</v>
      </c>
      <c r="F13" s="12">
        <f t="shared" ca="1" si="1"/>
        <v>239</v>
      </c>
      <c r="G13" s="12">
        <f t="shared" ca="1" si="1"/>
        <v>-107</v>
      </c>
      <c r="H13" s="13">
        <f ca="1">IFERROR(__xludf.DUMMYFUNCTION("+IFERROR((G13/F13),0)"),-0.447698744769874)</f>
        <v>-0.44769874476987398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IFERROR(__xludf.DUMMYFUNCTION("+Hoja2!F35"),1083.45)</f>
        <v>1083.45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IFERROR(__xludf.DUMMYFUNCTION("+B15+ABR!F15"),5417.25)</f>
        <v>5417.25</v>
      </c>
      <c r="G15" s="8">
        <f ca="1">IFERROR(__xludf.DUMMYFUNCTION("+C15+ABR!G15"),3758)</f>
        <v>3758</v>
      </c>
      <c r="H15" s="13">
        <f ca="1">IFERROR(__xludf.DUMMYFUNCTION("+IFERROR((G15/F15),0)"),0.693709908163736)</f>
        <v>0.69370990816373601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IFERROR(__xludf.DUMMYFUNCTION("+Hoja2!F36"),835)</f>
        <v>835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IFERROR(__xludf.DUMMYFUNCTION("+B17+ABR!F17"),4175)</f>
        <v>4175</v>
      </c>
      <c r="G17" s="8">
        <f ca="1">IFERROR(__xludf.DUMMYFUNCTION("+C17+ABR!G17"),286)</f>
        <v>286</v>
      </c>
      <c r="H17" s="13">
        <f ca="1">IFERROR(__xludf.DUMMYFUNCTION("+IFERROR((G17/F17),0)"),0.068502994011976)</f>
        <v>6.8502994011976001E-2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23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IFERROR(__xludf.DUMMYFUNCTION("+Hoja2!G8"),119.24)</f>
        <v>119.24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IFERROR(__xludf.DUMMYFUNCTION("+B8+MAY!F8"),390.24)</f>
        <v>390.24</v>
      </c>
      <c r="G8" s="8">
        <f ca="1">IFERROR(__xludf.DUMMYFUNCTION("+C8+MAY!G8"),0)</f>
        <v>0</v>
      </c>
      <c r="H8" s="9">
        <f ca="1">IFERROR(__xludf.DUMMYFUNCTION("+IFERROR((G8/F8),0)"),0)</f>
        <v>0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IFERROR(__xludf.DUMMYFUNCTION("+Hoja2!G19"),14.08)</f>
        <v>14.08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IFERROR(__xludf.DUMMYFUNCTION("+B9+MAY!F9"),46.08)</f>
        <v>46.08</v>
      </c>
      <c r="G9" s="8">
        <f ca="1">IFERROR(__xludf.DUMMYFUNCTION("+C9+MAY!G9"),107)</f>
        <v>107</v>
      </c>
      <c r="H9" s="9">
        <f ca="1">IFERROR(__xludf.DUMMYFUNCTION("+IFERROR((G9/F9),0)"),2.32204861111111)</f>
        <v>2.3220486111111098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IFERROR(__xludf.DUMMYFUNCTION("+F8-F9"),344.16)</f>
        <v>344.16</v>
      </c>
      <c r="G10" s="12">
        <f ca="1">IFERROR(__xludf.DUMMYFUNCTION("+G8-G9"),-107)</f>
        <v>-107</v>
      </c>
      <c r="H10" s="13">
        <f ca="1">IFERROR(__xludf.DUMMYFUNCTION("+IFERROR(G10/F10,0)"),-0.31090190609019)</f>
        <v>-0.31090190609018997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344.16</v>
      </c>
      <c r="G13" s="12">
        <f t="shared" ca="1" si="1"/>
        <v>-107</v>
      </c>
      <c r="H13" s="13">
        <f ca="1">IFERROR(__xludf.DUMMYFUNCTION("+IFERROR((G13/F13),0)"),-0.31090190609019)</f>
        <v>-0.31090190609018997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IFERROR(__xludf.DUMMYFUNCTION("+Hoja2!G35"),2383.59)</f>
        <v>2383.59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IFERROR(__xludf.DUMMYFUNCTION("+B15+MAY!F15"),7800.84)</f>
        <v>7800.84</v>
      </c>
      <c r="G15" s="8">
        <f ca="1">IFERROR(__xludf.DUMMYFUNCTION("+C15+MAY!G15"),3758)</f>
        <v>3758</v>
      </c>
      <c r="H15" s="13">
        <f ca="1">IFERROR(__xludf.DUMMYFUNCTION("+IFERROR((G15/F15),0)"),0.481742991780372)</f>
        <v>0.481742991780372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IFERROR(__xludf.DUMMYFUNCTION("+Hoja2!G36"),1837)</f>
        <v>1837</v>
      </c>
      <c r="C17" s="8">
        <v>322</v>
      </c>
      <c r="D17" s="13">
        <f ca="1">IFERROR(__xludf.DUMMYFUNCTION("+IFERROR((C17/B17),0)"),0.175285792052259)</f>
        <v>0.175285792052259</v>
      </c>
      <c r="E17" s="8"/>
      <c r="F17" s="8">
        <f ca="1">IFERROR(__xludf.DUMMYFUNCTION("+B17+MAY!F17"),6012)</f>
        <v>6012</v>
      </c>
      <c r="G17" s="8">
        <f ca="1">IFERROR(__xludf.DUMMYFUNCTION("+C17+MAY!G17"),608)</f>
        <v>608</v>
      </c>
      <c r="H17" s="13">
        <f ca="1">IFERROR(__xludf.DUMMYFUNCTION("+IFERROR((G17/F17),0)"),0.101131071190951)</f>
        <v>0.10113107119095099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tabSelected="1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24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IFERROR(__xludf.DUMMYFUNCTION("+Hoja2!H8"),119.24)</f>
        <v>119.24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IFERROR(__xludf.DUMMYFUNCTION("+B8+JUN!F8"),509.48)</f>
        <v>509.48</v>
      </c>
      <c r="G8" s="8">
        <f ca="1">IFERROR(__xludf.DUMMYFUNCTION("+C8+JUN!G8"),0)</f>
        <v>0</v>
      </c>
      <c r="H8" s="9">
        <f ca="1">IFERROR(__xludf.DUMMYFUNCTION("+IFERROR((G8/F8),0)"),0)</f>
        <v>0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IFERROR(__xludf.DUMMYFUNCTION("+Hoja2!H19"),14.08)</f>
        <v>14.08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IFERROR(__xludf.DUMMYFUNCTION("+B9+JUN!F9"),60.16)</f>
        <v>60.16</v>
      </c>
      <c r="G9" s="8">
        <f ca="1">IFERROR(__xludf.DUMMYFUNCTION("+C9+JUN!G9"),107)</f>
        <v>107</v>
      </c>
      <c r="H9" s="9">
        <f ca="1">IFERROR(__xludf.DUMMYFUNCTION("+IFERROR((G9/F9),0)"),1.77859042553191)</f>
        <v>1.77859042553191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IFERROR(__xludf.DUMMYFUNCTION("+F8-F9"),449.32)</f>
        <v>449.32</v>
      </c>
      <c r="G10" s="12">
        <f ca="1">IFERROR(__xludf.DUMMYFUNCTION("+G8-G9"),-107)</f>
        <v>-107</v>
      </c>
      <c r="H10" s="13">
        <f ca="1">IFERROR(__xludf.DUMMYFUNCTION("+IFERROR(G10/F10,0)"),-0.238137630196741)</f>
        <v>-0.238137630196741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449.32</v>
      </c>
      <c r="G13" s="12">
        <f t="shared" ca="1" si="1"/>
        <v>-107</v>
      </c>
      <c r="H13" s="13">
        <f ca="1">IFERROR(__xludf.DUMMYFUNCTION("+IFERROR((G13/F13),0)"),-0.238137630196741)</f>
        <v>-0.238137630196741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IFERROR(__xludf.DUMMYFUNCTION("+Hoja2!H35"),2383.59)</f>
        <v>2383.59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IFERROR(__xludf.DUMMYFUNCTION("+B15+JUN!F15"),10184.43)</f>
        <v>10184.43</v>
      </c>
      <c r="G15" s="8">
        <f ca="1">IFERROR(__xludf.DUMMYFUNCTION("+C15+JUN!G15"),3758)</f>
        <v>3758</v>
      </c>
      <c r="H15" s="13">
        <f ca="1">IFERROR(__xludf.DUMMYFUNCTION("+IFERROR((G15/F15),0)"),0.368994632001987)</f>
        <v>0.36899463200198701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IFERROR(__xludf.DUMMYFUNCTION("+Hoja2!H36"),1837)</f>
        <v>1837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IFERROR(__xludf.DUMMYFUNCTION("+B17+JUN!F17"),7849)</f>
        <v>7849</v>
      </c>
      <c r="G17" s="8">
        <f ca="1">IFERROR(__xludf.DUMMYFUNCTION("+C17+JUN!G17"),608)</f>
        <v>608</v>
      </c>
      <c r="H17" s="13">
        <f ca="1">IFERROR(__xludf.DUMMYFUNCTION("+IFERROR((G17/F17),0)"),0.0774620970824308)</f>
        <v>7.7462097082430806E-2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25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IFERROR(__xludf.DUMMYFUNCTION("+Hoja2!I8"),119.24)</f>
        <v>119.24</v>
      </c>
      <c r="C8" s="8"/>
      <c r="D8" s="9">
        <f ca="1">IFERROR(__xludf.DUMMYFUNCTION("+IFERROR((C8/B8),0)"),0)</f>
        <v>0</v>
      </c>
      <c r="E8" s="8"/>
      <c r="F8" s="8">
        <f ca="1">IFERROR(__xludf.DUMMYFUNCTION("+B8+JUL!F8"),628.72)</f>
        <v>628.72</v>
      </c>
      <c r="G8" s="8">
        <f ca="1">IFERROR(__xludf.DUMMYFUNCTION("+C8+JUL!G8"),0)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IFERROR(__xludf.DUMMYFUNCTION("+Hoja2!I19"),14.08)</f>
        <v>14.08</v>
      </c>
      <c r="C9" s="8"/>
      <c r="D9" s="9">
        <f ca="1">IFERROR(__xludf.DUMMYFUNCTION("+IFERROR((C9/B9),0)"),0)</f>
        <v>0</v>
      </c>
      <c r="E9" s="8"/>
      <c r="F9" s="8">
        <f ca="1">IFERROR(__xludf.DUMMYFUNCTION("+B9+JUL!F9"),74.24)</f>
        <v>74.239999999999995</v>
      </c>
      <c r="G9" s="8">
        <f ca="1">IFERROR(__xludf.DUMMYFUNCTION("+C9+JUL!G9"),107)</f>
        <v>107</v>
      </c>
      <c r="H9" s="9">
        <f ca="1">IFERROR(__xludf.DUMMYFUNCTION("+IFERROR((G9/F9),0)"),1.44127155172413)</f>
        <v>1.4412715517241299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IFERROR(__xludf.DUMMYFUNCTION("+F8-F9"),554.48)</f>
        <v>554.48</v>
      </c>
      <c r="G10" s="12">
        <f ca="1">IFERROR(__xludf.DUMMYFUNCTION("+G8-G9"),-107)</f>
        <v>-107</v>
      </c>
      <c r="H10" s="13">
        <f ca="1">IFERROR(__xludf.DUMMYFUNCTION("+IFERROR(G10/F10,0)"),-0.192973596883566)</f>
        <v>-0.192973596883566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554.48</v>
      </c>
      <c r="G13" s="12">
        <f t="shared" ca="1" si="1"/>
        <v>-107</v>
      </c>
      <c r="H13" s="13">
        <f ca="1">IFERROR(__xludf.DUMMYFUNCTION("+IFERROR((G13/F13),0)"),-0.192973596883566)</f>
        <v>-0.192973596883566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IFERROR(__xludf.DUMMYFUNCTION("+Hoja2!I35"),2383.59)</f>
        <v>2383.59</v>
      </c>
      <c r="C15" s="8"/>
      <c r="D15" s="13">
        <f ca="1">IFERROR(__xludf.DUMMYFUNCTION("+IFERROR((C15/B15),0)"),0)</f>
        <v>0</v>
      </c>
      <c r="E15" s="8"/>
      <c r="F15" s="8">
        <f ca="1">IFERROR(__xludf.DUMMYFUNCTION("+B15+JUL!F15"),12568.02)</f>
        <v>12568.02</v>
      </c>
      <c r="G15" s="8">
        <f ca="1">IFERROR(__xludf.DUMMYFUNCTION("+C15+JUL!G15"),3758)</f>
        <v>3758</v>
      </c>
      <c r="H15" s="13">
        <f ca="1">IFERROR(__xludf.DUMMYFUNCTION("+IFERROR((G15/F15),0)"),0.299012891449886)</f>
        <v>0.29901289144988602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IFERROR(__xludf.DUMMYFUNCTION("+Hoja2!I36"),1837)</f>
        <v>1837</v>
      </c>
      <c r="C17" s="8"/>
      <c r="D17" s="13">
        <f ca="1">IFERROR(__xludf.DUMMYFUNCTION("+IFERROR((C17/B17),0)"),0)</f>
        <v>0</v>
      </c>
      <c r="E17" s="8"/>
      <c r="F17" s="8">
        <f ca="1">IFERROR(__xludf.DUMMYFUNCTION("+B17+JUL!F17"),9686)</f>
        <v>9686</v>
      </c>
      <c r="G17" s="8">
        <f ca="1">IFERROR(__xludf.DUMMYFUNCTION("+C17+JUL!G17"),608)</f>
        <v>608</v>
      </c>
      <c r="H17" s="13">
        <f ca="1">IFERROR(__xludf.DUMMYFUNCTION("+IFERROR((G17/F17),0)"),0.0627710097047284)</f>
        <v>6.2771009704728403E-2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26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IFERROR(__xludf.DUMMYFUNCTION("+Hoja2!J8"),119.24)</f>
        <v>119.24</v>
      </c>
      <c r="C8" s="8"/>
      <c r="D8" s="9">
        <f ca="1">IFERROR(__xludf.DUMMYFUNCTION("+IFERROR((C8/B8),0)"),0)</f>
        <v>0</v>
      </c>
      <c r="E8" s="8"/>
      <c r="F8" s="8">
        <f ca="1">IFERROR(__xludf.DUMMYFUNCTION("+B8+AGO!F8"),747.96)</f>
        <v>747.96</v>
      </c>
      <c r="G8" s="8">
        <f ca="1">IFERROR(__xludf.DUMMYFUNCTION("+C8+AGO!G8"),0)</f>
        <v>0</v>
      </c>
      <c r="H8" s="9">
        <f ca="1">IFERROR(__xludf.DUMMYFUNCTION("+IFERROR((G8/F8),0)"),0)</f>
        <v>0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IFERROR(__xludf.DUMMYFUNCTION("+Hoja2!J19"),14.08)</f>
        <v>14.08</v>
      </c>
      <c r="C9" s="8"/>
      <c r="D9" s="9">
        <f ca="1">IFERROR(__xludf.DUMMYFUNCTION("+IFERROR((C9/B9),0)"),0)</f>
        <v>0</v>
      </c>
      <c r="E9" s="8"/>
      <c r="F9" s="8">
        <f ca="1">IFERROR(__xludf.DUMMYFUNCTION("+B9+AGO!F9"),88.32)</f>
        <v>88.32</v>
      </c>
      <c r="G9" s="8">
        <f ca="1">IFERROR(__xludf.DUMMYFUNCTION("+C9+AGO!G9"),107)</f>
        <v>107</v>
      </c>
      <c r="H9" s="9">
        <f ca="1">IFERROR(__xludf.DUMMYFUNCTION("+IFERROR((G9/F9),0)"),1.2115036231884)</f>
        <v>1.2115036231884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IFERROR(__xludf.DUMMYFUNCTION("+F8-F9"),659.64)</f>
        <v>659.64</v>
      </c>
      <c r="G10" s="12">
        <f ca="1">IFERROR(__xludf.DUMMYFUNCTION("+G8-G9"),-107)</f>
        <v>-107</v>
      </c>
      <c r="H10" s="13">
        <f ca="1">IFERROR(__xludf.DUMMYFUNCTION("+IFERROR(G10/F10,0)"),-0.162209690134012)</f>
        <v>-0.16220969013401201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659.64</v>
      </c>
      <c r="G13" s="12">
        <f t="shared" ca="1" si="1"/>
        <v>-107</v>
      </c>
      <c r="H13" s="13">
        <f ca="1">IFERROR(__xludf.DUMMYFUNCTION("+IFERROR((G13/F13),0)"),-0.162209690134012)</f>
        <v>-0.16220969013401201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IFERROR(__xludf.DUMMYFUNCTION("+Hoja2!J35"),2383.59)</f>
        <v>2383.59</v>
      </c>
      <c r="C15" s="8"/>
      <c r="D15" s="13">
        <f ca="1">IFERROR(__xludf.DUMMYFUNCTION("+IFERROR((C15/B15),0)"),0)</f>
        <v>0</v>
      </c>
      <c r="E15" s="8"/>
      <c r="F15" s="8">
        <f ca="1">IFERROR(__xludf.DUMMYFUNCTION("+B15+AGO!F15"),14951.61)</f>
        <v>14951.61</v>
      </c>
      <c r="G15" s="8">
        <f ca="1">IFERROR(__xludf.DUMMYFUNCTION("+C15+AGO!G15"),3758)</f>
        <v>3758</v>
      </c>
      <c r="H15" s="13">
        <f ca="1">IFERROR(__xludf.DUMMYFUNCTION("+IFERROR((G15/F15),0)"),0.251344169624542)</f>
        <v>0.25134416962454198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IFERROR(__xludf.DUMMYFUNCTION("+Hoja2!J36"),1837)</f>
        <v>1837</v>
      </c>
      <c r="C17" s="8"/>
      <c r="D17" s="13">
        <f ca="1">IFERROR(__xludf.DUMMYFUNCTION("+IFERROR((C17/B17),0)"),0)</f>
        <v>0</v>
      </c>
      <c r="E17" s="8"/>
      <c r="F17" s="8">
        <f ca="1">IFERROR(__xludf.DUMMYFUNCTION("+B17+AGO!F17"),11523)</f>
        <v>11523</v>
      </c>
      <c r="G17" s="8">
        <f ca="1">IFERROR(__xludf.DUMMYFUNCTION("+C17+AGO!G17"),608)</f>
        <v>608</v>
      </c>
      <c r="H17" s="13">
        <f ca="1">IFERROR(__xludf.DUMMYFUNCTION("+IFERROR((G17/F17),0)"),0.0527640371431051)</f>
        <v>5.2764037143105097E-2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2025-08-25T19:55:33Z</dcterms:modified>
</cp:coreProperties>
</file>